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naged Entities\_Blackman LDFA\Board Meetings\Board packets\2025\12. December\"/>
    </mc:Choice>
  </mc:AlternateContent>
  <xr:revisionPtr revIDLastSave="0" documentId="13_ncr:1_{2E9E47DB-7949-420C-AF2F-FC5FAD677DA2}" xr6:coauthVersionLast="47" xr6:coauthVersionMax="47" xr10:uidLastSave="{00000000-0000-0000-0000-000000000000}"/>
  <bookViews>
    <workbookView xWindow="3855" yWindow="3855" windowWidth="21600" windowHeight="11295" xr2:uid="{0DF56F4C-DA5A-48A0-8900-4AE837D8A3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D57" i="1"/>
  <c r="C57" i="1"/>
  <c r="E54" i="1"/>
  <c r="D54" i="1"/>
  <c r="C54" i="1"/>
  <c r="D43" i="1"/>
  <c r="C43" i="1"/>
  <c r="E42" i="1"/>
  <c r="E43" i="1" s="1"/>
  <c r="E40" i="1"/>
  <c r="D40" i="1"/>
  <c r="C40" i="1"/>
  <c r="E20" i="1"/>
  <c r="D20" i="1"/>
  <c r="C20" i="1"/>
  <c r="E17" i="1"/>
  <c r="D17" i="1"/>
  <c r="D22" i="1" s="1"/>
  <c r="C17" i="1"/>
  <c r="E7" i="1"/>
  <c r="D7" i="1"/>
  <c r="C7" i="1"/>
  <c r="E45" i="1" l="1"/>
  <c r="C22" i="1"/>
  <c r="C24" i="1" s="1"/>
  <c r="C59" i="1"/>
  <c r="D59" i="1"/>
  <c r="E59" i="1"/>
  <c r="D24" i="1"/>
  <c r="D29" i="1" s="1"/>
  <c r="E27" i="1" s="1"/>
  <c r="D45" i="1"/>
  <c r="C45" i="1"/>
  <c r="E22" i="1"/>
  <c r="E24" i="1" s="1"/>
  <c r="E61" i="1" l="1"/>
  <c r="C61" i="1"/>
  <c r="D61" i="1"/>
  <c r="D65" i="1" s="1"/>
  <c r="E63" i="1" s="1"/>
  <c r="E65" i="1" s="1"/>
  <c r="E29" i="1"/>
</calcChain>
</file>

<file path=xl/sharedStrings.xml><?xml version="1.0" encoding="utf-8"?>
<sst xmlns="http://schemas.openxmlformats.org/spreadsheetml/2006/main" count="65" uniqueCount="54">
  <si>
    <t>GL Number</t>
  </si>
  <si>
    <t>Description</t>
  </si>
  <si>
    <t>12/31/2025 Amended Budget</t>
  </si>
  <si>
    <t>Proposed 12/31/2025 Amended Budget</t>
  </si>
  <si>
    <t>2026 RECOMMENDED</t>
  </si>
  <si>
    <t>Fund 250 - LDFA</t>
  </si>
  <si>
    <t>--- Estimated Revenue ---</t>
  </si>
  <si>
    <t>250-000-440.000</t>
  </si>
  <si>
    <t>LDFA PROPERTY TAXES</t>
  </si>
  <si>
    <t>250-000-573.000</t>
  </si>
  <si>
    <t>LOCAL STABLITIATION AUTHORITY PYMT</t>
  </si>
  <si>
    <t>250-000-665.000</t>
  </si>
  <si>
    <t>INVESTMENT/INTEREST</t>
  </si>
  <si>
    <t>Total Estimated Revenue:</t>
  </si>
  <si>
    <t>--- Appropriations ---</t>
  </si>
  <si>
    <t>250-728-801.000</t>
  </si>
  <si>
    <t>PROFESSIONAL SERVICES</t>
  </si>
  <si>
    <t>250-728-801.100</t>
  </si>
  <si>
    <t>ACCELERATE JACKSON SERVICES</t>
  </si>
  <si>
    <t>250-728-802.000</t>
  </si>
  <si>
    <t>LEGAL</t>
  </si>
  <si>
    <t>250-728-804.000</t>
  </si>
  <si>
    <t>ACCOUNTING</t>
  </si>
  <si>
    <t>250-728-934.000</t>
  </si>
  <si>
    <t>REPAIR/MAINTENANCE</t>
  </si>
  <si>
    <t>250-728-955.000</t>
  </si>
  <si>
    <t>MISCELLANEOUS EXPENSE</t>
  </si>
  <si>
    <t>250-728-962.000</t>
  </si>
  <si>
    <t>MEMBERSHIP/DUES</t>
  </si>
  <si>
    <t>250-901-970.000</t>
  </si>
  <si>
    <t>CONSTRUCTION COSTS</t>
  </si>
  <si>
    <t>Total Appropriations:</t>
  </si>
  <si>
    <t>Net of Revenues &amp; Appropriations Fund 250:</t>
  </si>
  <si>
    <t>Fund Balance Beginning of Year</t>
  </si>
  <si>
    <t xml:space="preserve">      Total Ending Fund Balance</t>
  </si>
  <si>
    <t>Fund 251 - LDFA Smart Zone</t>
  </si>
  <si>
    <t>251-000-440.100</t>
  </si>
  <si>
    <t>PROPERTY TAXES-SMART ZONE-NON SCHOOL</t>
  </si>
  <si>
    <t>251-000-440.200</t>
  </si>
  <si>
    <t>PROPERTY TAXES-SMART ZONE-SCHOOL</t>
  </si>
  <si>
    <t>251-000-573.000</t>
  </si>
  <si>
    <t>251-933-693.000</t>
  </si>
  <si>
    <t>LAND SALE PROCEEDS</t>
  </si>
  <si>
    <t>251-728-801.000</t>
  </si>
  <si>
    <t>251-728-801.100</t>
  </si>
  <si>
    <t>251-728-802.000</t>
  </si>
  <si>
    <t>251-728-803.000</t>
  </si>
  <si>
    <t>PLANNING, MARKETING, ADMINISTRATIVE</t>
  </si>
  <si>
    <t>251-728-804.000</t>
  </si>
  <si>
    <t>251-728-915.000</t>
  </si>
  <si>
    <t>MEMBERSHIP DUES</t>
  </si>
  <si>
    <t>251-901-970.100</t>
  </si>
  <si>
    <t>JACKSON TECHNOLOGY PARK</t>
  </si>
  <si>
    <t>Net of Revenues &amp; Appropriations Fund 251: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</si>
</sst>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40" fontId="0" fillId="0" borderId="0" xfId="0" applyNumberFormat="1"/>
    <xf numFmtId="43" fontId="0" fillId="0" borderId="0" xfId="0" applyNumberFormat="1"/>
    <xf numFmtId="49" fontId="2" fillId="2" borderId="0" xfId="0" applyNumberFormat="1" applyFont="1" applyFill="1" applyAlignment="1">
      <alignment horizontal="left" wrapText="1"/>
    </xf>
    <xf numFmtId="49" fontId="2" fillId="2" borderId="0" xfId="0" applyNumberFormat="1" applyFont="1" applyFill="1" applyAlignment="1">
      <alignment horizontal="right" wrapText="1"/>
    </xf>
    <xf numFmtId="49" fontId="1" fillId="3" borderId="0" xfId="0" applyNumberFormat="1" applyFont="1" applyFill="1"/>
    <xf numFmtId="0" fontId="1" fillId="3" borderId="0" xfId="0" applyFont="1" applyFill="1"/>
    <xf numFmtId="40" fontId="1" fillId="0" borderId="0" xfId="0" applyNumberFormat="1" applyFont="1"/>
    <xf numFmtId="40" fontId="1" fillId="0" borderId="0" xfId="0" applyNumberFormat="1" applyFont="1" applyAlignment="1">
      <alignment horizontal="right"/>
    </xf>
    <xf numFmtId="40" fontId="0" fillId="0" borderId="0" xfId="0" applyNumberFormat="1" applyAlignment="1">
      <alignment horizontal="right"/>
    </xf>
    <xf numFmtId="49" fontId="1" fillId="3" borderId="1" xfId="0" applyNumberFormat="1" applyFont="1" applyFill="1" applyBorder="1"/>
    <xf numFmtId="0" fontId="1" fillId="3" borderId="1" xfId="0" applyFont="1" applyFill="1" applyBorder="1"/>
    <xf numFmtId="40" fontId="1" fillId="3" borderId="1" xfId="0" applyNumberFormat="1" applyFont="1" applyFill="1" applyBorder="1"/>
    <xf numFmtId="0" fontId="0" fillId="3" borderId="0" xfId="0" applyFill="1"/>
    <xf numFmtId="49" fontId="0" fillId="0" borderId="2" xfId="0" applyNumberFormat="1" applyBorder="1"/>
    <xf numFmtId="40" fontId="0" fillId="0" borderId="2" xfId="0" applyNumberFormat="1" applyBorder="1"/>
    <xf numFmtId="40" fontId="1" fillId="0" borderId="2" xfId="0" applyNumberFormat="1" applyFont="1" applyBorder="1"/>
    <xf numFmtId="40" fontId="1" fillId="0" borderId="2" xfId="0" applyNumberFormat="1" applyFont="1" applyBorder="1" applyAlignment="1">
      <alignment horizontal="right"/>
    </xf>
    <xf numFmtId="40" fontId="0" fillId="0" borderId="2" xfId="0" applyNumberFormat="1" applyBorder="1" applyAlignment="1">
      <alignment horizontal="right"/>
    </xf>
    <xf numFmtId="40" fontId="1" fillId="3" borderId="0" xfId="0" applyNumberFormat="1" applyFont="1" applyFill="1"/>
    <xf numFmtId="49" fontId="1" fillId="3" borderId="3" xfId="0" applyNumberFormat="1" applyFont="1" applyFill="1" applyBorder="1"/>
    <xf numFmtId="0" fontId="1" fillId="3" borderId="3" xfId="0" applyFont="1" applyFill="1" applyBorder="1"/>
    <xf numFmtId="40" fontId="1" fillId="3" borderId="3" xfId="0" applyNumberFormat="1" applyFont="1" applyFill="1" applyBorder="1"/>
    <xf numFmtId="49" fontId="1" fillId="3" borderId="4" xfId="0" applyNumberFormat="1" applyFont="1" applyFill="1" applyBorder="1"/>
    <xf numFmtId="40" fontId="1" fillId="3" borderId="4" xfId="0" applyNumberFormat="1" applyFont="1" applyFill="1" applyBorder="1"/>
    <xf numFmtId="0" fontId="3" fillId="0" borderId="5" xfId="0" applyFont="1" applyBorder="1" applyAlignment="1">
      <alignment horizontal="left"/>
    </xf>
    <xf numFmtId="43" fontId="0" fillId="0" borderId="6" xfId="0" applyNumberFormat="1" applyBorder="1"/>
    <xf numFmtId="0" fontId="3" fillId="0" borderId="0" xfId="0" applyFont="1" applyAlignment="1">
      <alignment horizontal="left"/>
    </xf>
    <xf numFmtId="0" fontId="0" fillId="0" borderId="2" xfId="0" applyBorder="1"/>
    <xf numFmtId="0" fontId="1" fillId="3" borderId="2" xfId="0" applyFont="1" applyFill="1" applyBorder="1"/>
    <xf numFmtId="40" fontId="1" fillId="3" borderId="2" xfId="0" applyNumberFormat="1" applyFont="1" applyFill="1" applyBorder="1"/>
    <xf numFmtId="49" fontId="1" fillId="3" borderId="4" xfId="0" applyNumberFormat="1" applyFont="1" applyFill="1" applyBorder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A106C-F753-446E-9497-6806F2049F27}">
  <dimension ref="A1:E65"/>
  <sheetViews>
    <sheetView tabSelected="1" workbookViewId="0">
      <selection sqref="A1:XFD1048576"/>
    </sheetView>
  </sheetViews>
  <sheetFormatPr defaultRowHeight="15" x14ac:dyDescent="0.25"/>
  <cols>
    <col min="1" max="1" width="27.5703125" customWidth="1"/>
    <col min="2" max="2" width="27.7109375" customWidth="1"/>
    <col min="3" max="3" width="14.28515625" customWidth="1"/>
    <col min="4" max="4" width="12.85546875" customWidth="1"/>
    <col min="5" max="5" width="17.28515625" customWidth="1"/>
  </cols>
  <sheetData>
    <row r="1" spans="1:5" ht="60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</row>
    <row r="2" spans="1:5" x14ac:dyDescent="0.25">
      <c r="A2" s="6" t="s">
        <v>5</v>
      </c>
      <c r="B2" s="7"/>
      <c r="C2" s="7"/>
      <c r="D2" s="7"/>
      <c r="E2" s="7"/>
    </row>
    <row r="3" spans="1:5" x14ac:dyDescent="0.25">
      <c r="A3" s="6" t="s">
        <v>6</v>
      </c>
      <c r="B3" s="7"/>
      <c r="C3" s="7"/>
      <c r="D3" s="7"/>
      <c r="E3" s="7"/>
    </row>
    <row r="4" spans="1:5" x14ac:dyDescent="0.25">
      <c r="A4" s="1" t="s">
        <v>7</v>
      </c>
      <c r="B4" s="1" t="s">
        <v>8</v>
      </c>
      <c r="C4" s="2">
        <v>16700</v>
      </c>
      <c r="D4" s="8">
        <v>27100</v>
      </c>
      <c r="E4" s="9">
        <v>30000</v>
      </c>
    </row>
    <row r="5" spans="1:5" x14ac:dyDescent="0.25">
      <c r="A5" s="1" t="s">
        <v>9</v>
      </c>
      <c r="B5" s="1" t="s">
        <v>10</v>
      </c>
      <c r="C5" s="2">
        <v>106800</v>
      </c>
      <c r="D5" s="2">
        <v>106800</v>
      </c>
      <c r="E5" s="10">
        <v>107000</v>
      </c>
    </row>
    <row r="6" spans="1:5" ht="15.75" thickBot="1" x14ac:dyDescent="0.3">
      <c r="A6" s="1" t="s">
        <v>11</v>
      </c>
      <c r="B6" s="1" t="s">
        <v>12</v>
      </c>
      <c r="C6" s="2">
        <v>87.39</v>
      </c>
      <c r="D6" s="8">
        <v>18300</v>
      </c>
      <c r="E6" s="9">
        <v>10000</v>
      </c>
    </row>
    <row r="7" spans="1:5" ht="15.75" thickTop="1" x14ac:dyDescent="0.25">
      <c r="A7" s="11" t="s">
        <v>13</v>
      </c>
      <c r="B7" s="12"/>
      <c r="C7" s="13">
        <f t="shared" ref="C7:D7" si="0">SUM(C4:C6)</f>
        <v>123587.39</v>
      </c>
      <c r="D7" s="13">
        <f t="shared" si="0"/>
        <v>152200</v>
      </c>
      <c r="E7" s="13">
        <f>SUM(E4:E6)</f>
        <v>147000</v>
      </c>
    </row>
    <row r="8" spans="1:5" x14ac:dyDescent="0.25">
      <c r="A8" s="14"/>
      <c r="B8" s="14"/>
      <c r="C8" s="14"/>
      <c r="D8" s="14"/>
      <c r="E8" s="14"/>
    </row>
    <row r="9" spans="1:5" x14ac:dyDescent="0.25">
      <c r="A9" s="6" t="s">
        <v>14</v>
      </c>
      <c r="B9" s="7"/>
      <c r="C9" s="7"/>
      <c r="D9" s="7"/>
      <c r="E9" s="7"/>
    </row>
    <row r="10" spans="1:5" x14ac:dyDescent="0.25">
      <c r="A10" s="1" t="s">
        <v>15</v>
      </c>
      <c r="B10" s="1" t="s">
        <v>16</v>
      </c>
      <c r="C10" s="2">
        <v>690.65</v>
      </c>
      <c r="D10" s="8">
        <v>500</v>
      </c>
      <c r="E10" s="9">
        <v>500</v>
      </c>
    </row>
    <row r="11" spans="1:5" x14ac:dyDescent="0.25">
      <c r="A11" s="1" t="s">
        <v>17</v>
      </c>
      <c r="B11" s="1" t="s">
        <v>18</v>
      </c>
      <c r="C11" s="2">
        <v>17500</v>
      </c>
      <c r="D11" s="2">
        <v>17500</v>
      </c>
      <c r="E11" s="9">
        <v>17500</v>
      </c>
    </row>
    <row r="12" spans="1:5" x14ac:dyDescent="0.25">
      <c r="A12" s="1" t="s">
        <v>19</v>
      </c>
      <c r="B12" s="1" t="s">
        <v>20</v>
      </c>
      <c r="C12" s="2">
        <v>3460.66</v>
      </c>
      <c r="D12" s="8">
        <v>2000</v>
      </c>
      <c r="E12" s="9">
        <v>2000</v>
      </c>
    </row>
    <row r="13" spans="1:5" x14ac:dyDescent="0.25">
      <c r="A13" s="1" t="s">
        <v>21</v>
      </c>
      <c r="B13" s="1" t="s">
        <v>22</v>
      </c>
      <c r="C13" s="2">
        <v>19380.52</v>
      </c>
      <c r="D13" s="8">
        <v>10000</v>
      </c>
      <c r="E13" s="9">
        <v>10000</v>
      </c>
    </row>
    <row r="14" spans="1:5" x14ac:dyDescent="0.25">
      <c r="A14" s="1" t="s">
        <v>23</v>
      </c>
      <c r="B14" s="1" t="s">
        <v>24</v>
      </c>
      <c r="C14" s="2">
        <v>86500</v>
      </c>
      <c r="D14" s="2">
        <v>86500</v>
      </c>
      <c r="E14" s="10">
        <v>86500</v>
      </c>
    </row>
    <row r="15" spans="1:5" x14ac:dyDescent="0.25">
      <c r="A15" s="1" t="s">
        <v>25</v>
      </c>
      <c r="B15" s="1" t="s">
        <v>26</v>
      </c>
      <c r="C15" s="2">
        <v>4151.3</v>
      </c>
      <c r="D15" s="2">
        <v>4151.3</v>
      </c>
      <c r="E15" s="9">
        <v>4200</v>
      </c>
    </row>
    <row r="16" spans="1:5" x14ac:dyDescent="0.25">
      <c r="A16" s="15" t="s">
        <v>27</v>
      </c>
      <c r="B16" s="15" t="s">
        <v>28</v>
      </c>
      <c r="C16" s="16">
        <v>308.72000000000003</v>
      </c>
      <c r="D16" s="17">
        <v>700</v>
      </c>
      <c r="E16" s="18">
        <v>700</v>
      </c>
    </row>
    <row r="17" spans="1:5" x14ac:dyDescent="0.25">
      <c r="A17" s="1"/>
      <c r="B17" s="1"/>
      <c r="C17" s="8">
        <f t="shared" ref="C17:D17" si="1">SUM(C10:C16)</f>
        <v>131991.85</v>
      </c>
      <c r="D17" s="8">
        <f t="shared" si="1"/>
        <v>121351.3</v>
      </c>
      <c r="E17" s="2">
        <f>SUM(E10:E16)</f>
        <v>121400</v>
      </c>
    </row>
    <row r="18" spans="1:5" x14ac:dyDescent="0.25">
      <c r="A18" s="1"/>
      <c r="B18" s="1"/>
      <c r="C18" s="2"/>
      <c r="D18" s="2"/>
      <c r="E18" s="2"/>
    </row>
    <row r="19" spans="1:5" x14ac:dyDescent="0.25">
      <c r="A19" s="15" t="s">
        <v>29</v>
      </c>
      <c r="B19" s="15" t="s">
        <v>30</v>
      </c>
      <c r="C19" s="16">
        <v>100000</v>
      </c>
      <c r="D19" s="16">
        <v>100000</v>
      </c>
      <c r="E19" s="19">
        <v>100000</v>
      </c>
    </row>
    <row r="20" spans="1:5" x14ac:dyDescent="0.25">
      <c r="B20" s="7"/>
      <c r="C20" s="20">
        <f>SUM(C19:C19)</f>
        <v>100000</v>
      </c>
      <c r="D20" s="20">
        <f>SUM(D19:D19)</f>
        <v>100000</v>
      </c>
      <c r="E20" s="20">
        <f>SUM(E19:E19)</f>
        <v>100000</v>
      </c>
    </row>
    <row r="21" spans="1:5" ht="15.75" thickBot="1" x14ac:dyDescent="0.3">
      <c r="A21" s="21"/>
      <c r="B21" s="22"/>
      <c r="C21" s="23"/>
      <c r="D21" s="23"/>
      <c r="E21" s="23"/>
    </row>
    <row r="22" spans="1:5" ht="15.75" thickTop="1" x14ac:dyDescent="0.25">
      <c r="A22" s="6" t="s">
        <v>31</v>
      </c>
      <c r="B22" s="7"/>
      <c r="C22" s="20">
        <f>C17+C20</f>
        <v>231991.85</v>
      </c>
      <c r="D22" s="20">
        <f>D17+D20</f>
        <v>221351.3</v>
      </c>
      <c r="E22" s="20">
        <f>E17+E20</f>
        <v>221400</v>
      </c>
    </row>
    <row r="23" spans="1:5" ht="15.75" thickBot="1" x14ac:dyDescent="0.3">
      <c r="A23" s="14"/>
      <c r="B23" s="14"/>
      <c r="C23" s="14"/>
      <c r="D23" s="14"/>
      <c r="E23" s="14"/>
    </row>
    <row r="24" spans="1:5" ht="16.5" thickTop="1" thickBot="1" x14ac:dyDescent="0.3">
      <c r="A24" s="24"/>
      <c r="B24" s="32" t="s">
        <v>32</v>
      </c>
      <c r="C24" s="25">
        <f t="shared" ref="C24:D24" si="2">C7-C22</f>
        <v>-108404.46</v>
      </c>
      <c r="D24" s="25">
        <f t="shared" si="2"/>
        <v>-69151.299999999988</v>
      </c>
      <c r="E24" s="25">
        <f t="shared" ref="E24" si="3">E7-E22</f>
        <v>-74400</v>
      </c>
    </row>
    <row r="25" spans="1:5" ht="15.75" thickTop="1" x14ac:dyDescent="0.25"/>
    <row r="27" spans="1:5" x14ac:dyDescent="0.25">
      <c r="A27" s="26" t="s">
        <v>33</v>
      </c>
      <c r="D27" s="3">
        <v>244707</v>
      </c>
      <c r="E27" s="3">
        <f>D29</f>
        <v>175555.7</v>
      </c>
    </row>
    <row r="28" spans="1:5" x14ac:dyDescent="0.25">
      <c r="D28" s="3"/>
      <c r="E28" s="3"/>
    </row>
    <row r="29" spans="1:5" ht="15.75" thickBot="1" x14ac:dyDescent="0.3">
      <c r="A29" s="26" t="s">
        <v>34</v>
      </c>
      <c r="D29" s="27">
        <f>D27+D24</f>
        <v>175555.7</v>
      </c>
      <c r="E29" s="27">
        <f>E27+E24</f>
        <v>101155.70000000001</v>
      </c>
    </row>
    <row r="30" spans="1:5" x14ac:dyDescent="0.25">
      <c r="A30" s="28"/>
      <c r="D30" s="3"/>
      <c r="E30" s="3"/>
    </row>
    <row r="31" spans="1:5" x14ac:dyDescent="0.25">
      <c r="A31" s="28"/>
      <c r="D31" s="3"/>
      <c r="E31" s="3"/>
    </row>
    <row r="32" spans="1:5" x14ac:dyDescent="0.25">
      <c r="A32" s="28"/>
      <c r="D32" s="3"/>
      <c r="E32" s="3"/>
    </row>
    <row r="33" spans="1:5" x14ac:dyDescent="0.25">
      <c r="A33" s="28"/>
      <c r="D33" s="3"/>
      <c r="E33" s="3"/>
    </row>
    <row r="35" spans="1:5" x14ac:dyDescent="0.25">
      <c r="A35" s="6" t="s">
        <v>35</v>
      </c>
      <c r="B35" s="7"/>
      <c r="C35" s="7"/>
      <c r="D35" s="7"/>
      <c r="E35" s="7"/>
    </row>
    <row r="36" spans="1:5" x14ac:dyDescent="0.25">
      <c r="A36" s="6" t="s">
        <v>6</v>
      </c>
      <c r="B36" s="7"/>
      <c r="C36" s="7"/>
      <c r="D36" s="20"/>
      <c r="E36" s="7"/>
    </row>
    <row r="37" spans="1:5" x14ac:dyDescent="0.25">
      <c r="A37" s="1" t="s">
        <v>36</v>
      </c>
      <c r="B37" s="1" t="s">
        <v>37</v>
      </c>
      <c r="C37" s="2">
        <v>104500</v>
      </c>
      <c r="D37" s="8">
        <v>153000</v>
      </c>
      <c r="E37" s="9">
        <v>160000</v>
      </c>
    </row>
    <row r="38" spans="1:5" x14ac:dyDescent="0.25">
      <c r="A38" s="1" t="s">
        <v>38</v>
      </c>
      <c r="B38" s="1" t="s">
        <v>39</v>
      </c>
      <c r="C38" s="2">
        <v>137200</v>
      </c>
      <c r="D38" s="8">
        <v>201400</v>
      </c>
      <c r="E38" s="9">
        <v>205000</v>
      </c>
    </row>
    <row r="39" spans="1:5" x14ac:dyDescent="0.25">
      <c r="A39" s="15" t="s">
        <v>40</v>
      </c>
      <c r="B39" s="15" t="s">
        <v>10</v>
      </c>
      <c r="C39" s="16">
        <v>8300</v>
      </c>
      <c r="D39" s="16">
        <v>8300</v>
      </c>
      <c r="E39" s="18">
        <v>8300</v>
      </c>
    </row>
    <row r="40" spans="1:5" x14ac:dyDescent="0.25">
      <c r="A40" s="1"/>
      <c r="B40" s="1"/>
      <c r="C40" s="2">
        <f t="shared" ref="C40:D40" si="4">SUM(C37:C39)</f>
        <v>250000</v>
      </c>
      <c r="D40" s="2">
        <f t="shared" si="4"/>
        <v>362700</v>
      </c>
      <c r="E40" s="2">
        <f t="shared" ref="E40" si="5">SUM(E37:E39)</f>
        <v>373300</v>
      </c>
    </row>
    <row r="41" spans="1:5" x14ac:dyDescent="0.25">
      <c r="A41" s="1"/>
      <c r="B41" s="1"/>
      <c r="C41" s="2"/>
      <c r="D41" s="2"/>
      <c r="E41" s="2"/>
    </row>
    <row r="42" spans="1:5" x14ac:dyDescent="0.25">
      <c r="A42" s="15" t="s">
        <v>41</v>
      </c>
      <c r="B42" s="15" t="s">
        <v>42</v>
      </c>
      <c r="C42" s="16">
        <v>0</v>
      </c>
      <c r="D42" s="17">
        <v>93907</v>
      </c>
      <c r="E42" s="19">
        <f>(C42*2%)+C42</f>
        <v>0</v>
      </c>
    </row>
    <row r="43" spans="1:5" x14ac:dyDescent="0.25">
      <c r="A43" s="1"/>
      <c r="B43" s="1"/>
      <c r="C43" s="2">
        <f t="shared" ref="C43:D43" si="6">SUM(C42)</f>
        <v>0</v>
      </c>
      <c r="D43" s="2">
        <f t="shared" si="6"/>
        <v>93907</v>
      </c>
      <c r="E43" s="2">
        <f t="shared" ref="E43" si="7">SUM(E42)</f>
        <v>0</v>
      </c>
    </row>
    <row r="44" spans="1:5" ht="15.75" thickBot="1" x14ac:dyDescent="0.3">
      <c r="A44" s="1"/>
      <c r="B44" s="1"/>
      <c r="C44" s="2"/>
      <c r="D44" s="2"/>
      <c r="E44" s="2"/>
    </row>
    <row r="45" spans="1:5" ht="15.75" thickTop="1" x14ac:dyDescent="0.25">
      <c r="A45" s="11" t="s">
        <v>13</v>
      </c>
      <c r="B45" s="12"/>
      <c r="C45" s="13">
        <f t="shared" ref="C45:D45" si="8">C40+C43</f>
        <v>250000</v>
      </c>
      <c r="D45" s="13">
        <f t="shared" si="8"/>
        <v>456607</v>
      </c>
      <c r="E45" s="13">
        <f t="shared" ref="E45" si="9">E40+E43</f>
        <v>373300</v>
      </c>
    </row>
    <row r="46" spans="1:5" x14ac:dyDescent="0.25">
      <c r="A46" s="14"/>
      <c r="B46" s="14"/>
      <c r="C46" s="14"/>
      <c r="D46" s="14"/>
      <c r="E46" s="14"/>
    </row>
    <row r="47" spans="1:5" x14ac:dyDescent="0.25">
      <c r="A47" s="6" t="s">
        <v>14</v>
      </c>
      <c r="B47" s="7"/>
      <c r="C47" s="7"/>
      <c r="D47" s="7"/>
      <c r="E47" s="7"/>
    </row>
    <row r="48" spans="1:5" x14ac:dyDescent="0.25">
      <c r="A48" s="1" t="s">
        <v>43</v>
      </c>
      <c r="B48" s="1" t="s">
        <v>16</v>
      </c>
      <c r="C48" s="2">
        <v>212.18</v>
      </c>
      <c r="D48" s="2">
        <v>375</v>
      </c>
      <c r="E48" s="9">
        <v>375</v>
      </c>
    </row>
    <row r="49" spans="1:5" x14ac:dyDescent="0.25">
      <c r="A49" s="1" t="s">
        <v>44</v>
      </c>
      <c r="B49" s="1" t="s">
        <v>18</v>
      </c>
      <c r="C49" s="2">
        <v>17500</v>
      </c>
      <c r="D49" s="2">
        <v>17500</v>
      </c>
      <c r="E49" s="9">
        <v>17500</v>
      </c>
    </row>
    <row r="50" spans="1:5" x14ac:dyDescent="0.25">
      <c r="A50" s="1" t="s">
        <v>45</v>
      </c>
      <c r="B50" s="1" t="s">
        <v>20</v>
      </c>
      <c r="C50" s="2">
        <v>106.09</v>
      </c>
      <c r="D50" s="8">
        <v>200</v>
      </c>
      <c r="E50" s="9">
        <v>200</v>
      </c>
    </row>
    <row r="51" spans="1:5" x14ac:dyDescent="0.25">
      <c r="A51" s="1" t="s">
        <v>46</v>
      </c>
      <c r="B51" s="1" t="s">
        <v>47</v>
      </c>
      <c r="C51" s="2">
        <v>1060.9000000000001</v>
      </c>
      <c r="D51" s="8">
        <v>1000</v>
      </c>
      <c r="E51" s="9">
        <v>1000</v>
      </c>
    </row>
    <row r="52" spans="1:5" x14ac:dyDescent="0.25">
      <c r="A52" s="1" t="s">
        <v>48</v>
      </c>
      <c r="B52" s="1" t="s">
        <v>22</v>
      </c>
      <c r="C52" s="2">
        <v>9548.1</v>
      </c>
      <c r="D52" s="8">
        <v>1000</v>
      </c>
      <c r="E52" s="9">
        <v>1000</v>
      </c>
    </row>
    <row r="53" spans="1:5" x14ac:dyDescent="0.25">
      <c r="A53" s="15" t="s">
        <v>49</v>
      </c>
      <c r="B53" s="15" t="s">
        <v>50</v>
      </c>
      <c r="C53" s="16">
        <v>318.27</v>
      </c>
      <c r="D53" s="17">
        <v>100</v>
      </c>
      <c r="E53" s="18">
        <v>100</v>
      </c>
    </row>
    <row r="54" spans="1:5" x14ac:dyDescent="0.25">
      <c r="A54" s="1"/>
      <c r="B54" s="1"/>
      <c r="C54" s="2">
        <f t="shared" ref="C54:D54" si="10">SUM(C48:C53)</f>
        <v>28745.540000000005</v>
      </c>
      <c r="D54" s="2">
        <f t="shared" si="10"/>
        <v>20175</v>
      </c>
      <c r="E54" s="2">
        <f t="shared" ref="E54" si="11">SUM(E48:E53)</f>
        <v>20175</v>
      </c>
    </row>
    <row r="55" spans="1:5" x14ac:dyDescent="0.25">
      <c r="A55" s="1"/>
      <c r="B55" s="1"/>
      <c r="C55" s="2"/>
      <c r="D55" s="2"/>
      <c r="E55" s="2"/>
    </row>
    <row r="56" spans="1:5" x14ac:dyDescent="0.25">
      <c r="A56" s="15" t="s">
        <v>51</v>
      </c>
      <c r="B56" s="15" t="s">
        <v>52</v>
      </c>
      <c r="C56" s="16">
        <v>800000</v>
      </c>
      <c r="D56" s="16">
        <v>700000</v>
      </c>
      <c r="E56" s="19">
        <v>450000</v>
      </c>
    </row>
    <row r="57" spans="1:5" x14ac:dyDescent="0.25">
      <c r="B57" s="7"/>
      <c r="C57" s="20">
        <f t="shared" ref="C57:D57" si="12">SUM(C56)</f>
        <v>800000</v>
      </c>
      <c r="D57" s="20">
        <f t="shared" si="12"/>
        <v>700000</v>
      </c>
      <c r="E57" s="20">
        <f t="shared" ref="E57" si="13">SUM(E56)</f>
        <v>450000</v>
      </c>
    </row>
    <row r="58" spans="1:5" x14ac:dyDescent="0.25">
      <c r="A58" s="29"/>
      <c r="B58" s="30"/>
      <c r="C58" s="31"/>
      <c r="D58" s="31"/>
      <c r="E58" s="31"/>
    </row>
    <row r="59" spans="1:5" x14ac:dyDescent="0.25">
      <c r="A59" s="6" t="s">
        <v>31</v>
      </c>
      <c r="B59" s="7"/>
      <c r="C59" s="20">
        <f t="shared" ref="C59:D59" si="14">C57+C54</f>
        <v>828745.54</v>
      </c>
      <c r="D59" s="20">
        <f t="shared" si="14"/>
        <v>720175</v>
      </c>
      <c r="E59" s="20">
        <f t="shared" ref="E59" si="15">E57+E54</f>
        <v>470175</v>
      </c>
    </row>
    <row r="60" spans="1:5" ht="15.75" thickBot="1" x14ac:dyDescent="0.3">
      <c r="A60" s="14"/>
      <c r="B60" s="14"/>
      <c r="C60" s="14"/>
      <c r="D60" s="14"/>
      <c r="E60" s="14"/>
    </row>
    <row r="61" spans="1:5" ht="16.5" thickTop="1" thickBot="1" x14ac:dyDescent="0.3">
      <c r="A61" s="24"/>
      <c r="B61" s="32" t="s">
        <v>53</v>
      </c>
      <c r="C61" s="25">
        <f t="shared" ref="C61:D61" si="16">C45-C59</f>
        <v>-578745.54</v>
      </c>
      <c r="D61" s="25">
        <f t="shared" si="16"/>
        <v>-263568</v>
      </c>
      <c r="E61" s="25">
        <f t="shared" ref="E61" si="17">E45-E59</f>
        <v>-96875</v>
      </c>
    </row>
    <row r="62" spans="1:5" ht="15.75" thickTop="1" x14ac:dyDescent="0.25"/>
    <row r="63" spans="1:5" x14ac:dyDescent="0.25">
      <c r="A63" s="26" t="s">
        <v>33</v>
      </c>
      <c r="D63" s="3">
        <v>644494</v>
      </c>
      <c r="E63" s="3">
        <f>D65</f>
        <v>380926</v>
      </c>
    </row>
    <row r="64" spans="1:5" x14ac:dyDescent="0.25">
      <c r="D64" s="3"/>
      <c r="E64" s="3"/>
    </row>
    <row r="65" spans="1:5" ht="15.75" thickBot="1" x14ac:dyDescent="0.3">
      <c r="A65" s="26" t="s">
        <v>34</v>
      </c>
      <c r="D65" s="27">
        <f>D63+D61</f>
        <v>380926</v>
      </c>
      <c r="E65" s="27">
        <f>E63+E61</f>
        <v>284051</v>
      </c>
    </row>
  </sheetData>
  <conditionalFormatting sqref="A4:E6 A10:E19 A37:E44 A48:E5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Nannette Sponlser</dc:creator>
  <cp:lastModifiedBy>Sara Owen</cp:lastModifiedBy>
  <cp:lastPrinted>2025-12-03T21:48:47Z</cp:lastPrinted>
  <dcterms:created xsi:type="dcterms:W3CDTF">2025-12-02T17:15:38Z</dcterms:created>
  <dcterms:modified xsi:type="dcterms:W3CDTF">2025-12-03T21:49:00Z</dcterms:modified>
</cp:coreProperties>
</file>