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2K16\home\larntz\Documents\Budget Files\"/>
    </mc:Choice>
  </mc:AlternateContent>
  <xr:revisionPtr revIDLastSave="0" documentId="8_{8FB4CB76-309A-4351-871E-A0D0E2C56083}" xr6:coauthVersionLast="47" xr6:coauthVersionMax="47" xr10:uidLastSave="{00000000-0000-0000-0000-000000000000}"/>
  <bookViews>
    <workbookView xWindow="57480" yWindow="-120" windowWidth="29040" windowHeight="17640" firstSheet="1" activeTab="1" xr2:uid="{6948A00C-3AC5-4942-8C35-D163B12313CE}"/>
  </bookViews>
  <sheets>
    <sheet name="BUDGET ANALYSIS" sheetId="2" state="hidden" r:id="rId1"/>
    <sheet name="250 251" sheetId="9" r:id="rId2"/>
    <sheet name="Sheet9" sheetId="10" r:id="rId3"/>
    <sheet name="Sheet7" sheetId="8" r:id="rId4"/>
  </sheets>
  <definedNames>
    <definedName name="_xlnm.Print_Titles" localSheetId="1">'250 251'!$1:$1</definedName>
    <definedName name="_xlnm.Print_Titles" localSheetId="0">'BUDGET ANALYSIS'!$1:$1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9" l="1"/>
  <c r="I9" i="9"/>
  <c r="F59" i="9"/>
  <c r="E30" i="9"/>
  <c r="H23" i="9"/>
  <c r="D23" i="9"/>
  <c r="C23" i="9"/>
  <c r="E23" i="9"/>
  <c r="H19" i="9"/>
  <c r="F19" i="9"/>
  <c r="D19" i="9"/>
  <c r="C19" i="9"/>
  <c r="E19" i="9"/>
  <c r="D9" i="9"/>
  <c r="C9" i="9"/>
  <c r="E9" i="9"/>
  <c r="F60" i="9" l="1"/>
  <c r="F56" i="9"/>
  <c r="F47" i="9"/>
  <c r="F66" i="9"/>
  <c r="E60" i="9"/>
  <c r="D60" i="9"/>
  <c r="C60" i="9"/>
  <c r="I60" i="9"/>
  <c r="H59" i="9"/>
  <c r="H60" i="9" s="1"/>
  <c r="G59" i="9"/>
  <c r="E56" i="9"/>
  <c r="D56" i="9"/>
  <c r="C56" i="9"/>
  <c r="C62" i="9" s="1"/>
  <c r="I55" i="9"/>
  <c r="H55" i="9"/>
  <c r="I54" i="9"/>
  <c r="H54" i="9"/>
  <c r="I53" i="9"/>
  <c r="H53" i="9"/>
  <c r="I52" i="9"/>
  <c r="H52" i="9"/>
  <c r="H51" i="9"/>
  <c r="I50" i="9"/>
  <c r="H50" i="9"/>
  <c r="E47" i="9"/>
  <c r="D47" i="9"/>
  <c r="C47" i="9"/>
  <c r="I43" i="9"/>
  <c r="G43" i="9"/>
  <c r="I42" i="9"/>
  <c r="G42" i="9"/>
  <c r="I41" i="9"/>
  <c r="G41" i="9"/>
  <c r="I40" i="9"/>
  <c r="I47" i="9" s="1"/>
  <c r="F23" i="9"/>
  <c r="F27" i="9"/>
  <c r="F28" i="9" s="1"/>
  <c r="I27" i="9"/>
  <c r="I23" i="9"/>
  <c r="I19" i="9"/>
  <c r="C64" i="9" l="1"/>
  <c r="I28" i="9"/>
  <c r="I30" i="9" s="1"/>
  <c r="G60" i="9"/>
  <c r="E62" i="9"/>
  <c r="F62" i="9"/>
  <c r="F64" i="9" s="1"/>
  <c r="F68" i="9" s="1"/>
  <c r="I66" i="9" s="1"/>
  <c r="H56" i="9"/>
  <c r="H62" i="9" s="1"/>
  <c r="I56" i="9"/>
  <c r="I62" i="9" s="1"/>
  <c r="I64" i="9" s="1"/>
  <c r="D62" i="9"/>
  <c r="D64" i="9" s="1"/>
  <c r="G47" i="9"/>
  <c r="F30" i="9"/>
  <c r="F34" i="9" s="1"/>
  <c r="I32" i="9" s="1"/>
  <c r="I34" i="9" l="1"/>
  <c r="G62" i="9"/>
  <c r="I68" i="9"/>
  <c r="E64" i="9"/>
  <c r="E68" i="9" l="1"/>
  <c r="G64" i="9"/>
  <c r="C588" i="2" l="1"/>
  <c r="F588" i="2"/>
  <c r="E588" i="2"/>
  <c r="D588" i="2"/>
  <c r="F584" i="2"/>
  <c r="F590" i="2" s="1"/>
  <c r="E584" i="2"/>
  <c r="E590" i="2" s="1"/>
  <c r="D584" i="2"/>
  <c r="D590" i="2" s="1"/>
  <c r="C584" i="2"/>
  <c r="G587" i="2"/>
  <c r="G588" i="2" s="1"/>
  <c r="G583" i="2"/>
  <c r="G582" i="2"/>
  <c r="G581" i="2"/>
  <c r="G580" i="2"/>
  <c r="G579" i="2"/>
  <c r="G578" i="2"/>
  <c r="G574" i="2"/>
  <c r="G573" i="2"/>
  <c r="G572" i="2"/>
  <c r="G571" i="2"/>
  <c r="F563" i="2"/>
  <c r="E563" i="2"/>
  <c r="D563" i="2"/>
  <c r="C563" i="2"/>
  <c r="F559" i="2"/>
  <c r="E559" i="2"/>
  <c r="D559" i="2"/>
  <c r="C559" i="2"/>
  <c r="G562" i="2"/>
  <c r="G563" i="2" s="1"/>
  <c r="G558" i="2"/>
  <c r="G557" i="2"/>
  <c r="G556" i="2"/>
  <c r="G555" i="2"/>
  <c r="G554" i="2"/>
  <c r="G553" i="2"/>
  <c r="G552" i="2"/>
  <c r="G548" i="2"/>
  <c r="G547" i="2"/>
  <c r="G546" i="2"/>
  <c r="G545" i="2"/>
  <c r="G536" i="2"/>
  <c r="G537" i="2" s="1"/>
  <c r="F537" i="2"/>
  <c r="E537" i="2"/>
  <c r="D537" i="2"/>
  <c r="C537" i="2"/>
  <c r="G533" i="2"/>
  <c r="G534" i="2" s="1"/>
  <c r="F534" i="2"/>
  <c r="E534" i="2"/>
  <c r="D534" i="2"/>
  <c r="C534" i="2"/>
  <c r="G529" i="2"/>
  <c r="G530" i="2" s="1"/>
  <c r="F530" i="2"/>
  <c r="E530" i="2"/>
  <c r="D530" i="2"/>
  <c r="C530" i="2"/>
  <c r="F526" i="2"/>
  <c r="E526" i="2"/>
  <c r="D526" i="2"/>
  <c r="C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0" i="2"/>
  <c r="G489" i="2"/>
  <c r="G488" i="2"/>
  <c r="G487" i="2"/>
  <c r="G486" i="2"/>
  <c r="G485" i="2"/>
  <c r="G476" i="2"/>
  <c r="G475" i="2"/>
  <c r="F477" i="2"/>
  <c r="E477" i="2"/>
  <c r="D477" i="2"/>
  <c r="C477" i="2"/>
  <c r="F473" i="2"/>
  <c r="E473" i="2"/>
  <c r="D473" i="2"/>
  <c r="C473" i="2"/>
  <c r="G472" i="2"/>
  <c r="G473" i="2" s="1"/>
  <c r="G468" i="2"/>
  <c r="G467" i="2"/>
  <c r="G466" i="2"/>
  <c r="G465" i="2"/>
  <c r="F469" i="2"/>
  <c r="E469" i="2"/>
  <c r="D469" i="2"/>
  <c r="C469" i="2"/>
  <c r="G461" i="2"/>
  <c r="G460" i="2"/>
  <c r="G459" i="2"/>
  <c r="G458" i="2"/>
  <c r="G457" i="2"/>
  <c r="G456" i="2"/>
  <c r="G449" i="2"/>
  <c r="G448" i="2"/>
  <c r="G444" i="2"/>
  <c r="G443" i="2"/>
  <c r="G442" i="2"/>
  <c r="G441" i="2"/>
  <c r="G440" i="2"/>
  <c r="F433" i="2"/>
  <c r="E433" i="2"/>
  <c r="D433" i="2"/>
  <c r="C433" i="2"/>
  <c r="F430" i="2"/>
  <c r="E430" i="2"/>
  <c r="D430" i="2"/>
  <c r="C430" i="2"/>
  <c r="G432" i="2"/>
  <c r="G433" i="2" s="1"/>
  <c r="G429" i="2"/>
  <c r="G428" i="2"/>
  <c r="G427" i="2"/>
  <c r="G426" i="2"/>
  <c r="G425" i="2"/>
  <c r="G424" i="2"/>
  <c r="G423" i="2"/>
  <c r="G422" i="2"/>
  <c r="G421" i="2"/>
  <c r="G420" i="2"/>
  <c r="G416" i="2"/>
  <c r="G415" i="2"/>
  <c r="G414" i="2"/>
  <c r="G413" i="2"/>
  <c r="G412" i="2"/>
  <c r="G404" i="2"/>
  <c r="G403" i="2"/>
  <c r="G402" i="2"/>
  <c r="F405" i="2"/>
  <c r="E405" i="2"/>
  <c r="D405" i="2"/>
  <c r="C405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F399" i="2"/>
  <c r="E399" i="2"/>
  <c r="D399" i="2"/>
  <c r="C399" i="2"/>
  <c r="G301" i="2"/>
  <c r="G302" i="2" s="1"/>
  <c r="G298" i="2"/>
  <c r="G299" i="2" s="1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1" i="2"/>
  <c r="G262" i="2" s="1"/>
  <c r="F302" i="2"/>
  <c r="E302" i="2"/>
  <c r="D302" i="2"/>
  <c r="C302" i="2"/>
  <c r="F299" i="2"/>
  <c r="E299" i="2"/>
  <c r="D299" i="2"/>
  <c r="C299" i="2"/>
  <c r="F296" i="2"/>
  <c r="E296" i="2"/>
  <c r="D296" i="2"/>
  <c r="C296" i="2"/>
  <c r="F262" i="2"/>
  <c r="E262" i="2"/>
  <c r="D262" i="2"/>
  <c r="C262" i="2"/>
  <c r="G258" i="2"/>
  <c r="G257" i="2"/>
  <c r="G256" i="2"/>
  <c r="G255" i="2"/>
  <c r="G254" i="2"/>
  <c r="G253" i="2"/>
  <c r="G252" i="2"/>
  <c r="G251" i="2"/>
  <c r="G250" i="2"/>
  <c r="F259" i="2"/>
  <c r="E259" i="2"/>
  <c r="D259" i="2"/>
  <c r="C259" i="2"/>
  <c r="G246" i="2"/>
  <c r="G247" i="2" s="1"/>
  <c r="F247" i="2"/>
  <c r="E247" i="2"/>
  <c r="D247" i="2"/>
  <c r="C247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F243" i="2"/>
  <c r="E243" i="2"/>
  <c r="D243" i="2"/>
  <c r="C243" i="2"/>
  <c r="G223" i="2"/>
  <c r="G222" i="2"/>
  <c r="G221" i="2"/>
  <c r="G220" i="2"/>
  <c r="G219" i="2"/>
  <c r="F224" i="2"/>
  <c r="E224" i="2"/>
  <c r="D224" i="2"/>
  <c r="C224" i="2"/>
  <c r="G215" i="2"/>
  <c r="G214" i="2"/>
  <c r="F216" i="2"/>
  <c r="E216" i="2"/>
  <c r="D216" i="2"/>
  <c r="C216" i="2"/>
  <c r="G210" i="2"/>
  <c r="G211" i="2" s="1"/>
  <c r="F211" i="2"/>
  <c r="E211" i="2"/>
  <c r="D211" i="2"/>
  <c r="C211" i="2"/>
  <c r="G206" i="2"/>
  <c r="G207" i="2" s="1"/>
  <c r="F207" i="2"/>
  <c r="E207" i="2"/>
  <c r="D207" i="2"/>
  <c r="C207" i="2"/>
  <c r="G187" i="2"/>
  <c r="F203" i="2"/>
  <c r="E203" i="2"/>
  <c r="D203" i="2"/>
  <c r="C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6" i="2"/>
  <c r="G185" i="2"/>
  <c r="G184" i="2"/>
  <c r="G183" i="2"/>
  <c r="G182" i="2"/>
  <c r="G178" i="2"/>
  <c r="G177" i="2"/>
  <c r="G176" i="2"/>
  <c r="G175" i="2"/>
  <c r="G174" i="2"/>
  <c r="G173" i="2"/>
  <c r="G172" i="2"/>
  <c r="G171" i="2"/>
  <c r="G170" i="2"/>
  <c r="F179" i="2"/>
  <c r="E179" i="2"/>
  <c r="D179" i="2"/>
  <c r="C179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18" i="2"/>
  <c r="G117" i="2"/>
  <c r="G116" i="2"/>
  <c r="G115" i="2"/>
  <c r="G114" i="2"/>
  <c r="F167" i="2"/>
  <c r="E167" i="2"/>
  <c r="D167" i="2"/>
  <c r="C167" i="2"/>
  <c r="F141" i="2"/>
  <c r="E141" i="2"/>
  <c r="D141" i="2"/>
  <c r="C141" i="2"/>
  <c r="F119" i="2"/>
  <c r="E119" i="2"/>
  <c r="D119" i="2"/>
  <c r="C119" i="2"/>
  <c r="G110" i="2"/>
  <c r="G111" i="2" s="1"/>
  <c r="F111" i="2"/>
  <c r="E111" i="2"/>
  <c r="D111" i="2"/>
  <c r="C111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F107" i="2"/>
  <c r="E107" i="2"/>
  <c r="D107" i="2"/>
  <c r="C107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1" i="2"/>
  <c r="G50" i="2"/>
  <c r="G49" i="2"/>
  <c r="G45" i="2"/>
  <c r="G44" i="2"/>
  <c r="G43" i="2"/>
  <c r="G42" i="2"/>
  <c r="G41" i="2"/>
  <c r="G40" i="2"/>
  <c r="G39" i="2"/>
  <c r="G38" i="2"/>
  <c r="G37" i="2"/>
  <c r="G31" i="2"/>
  <c r="G32" i="2" s="1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80" i="2"/>
  <c r="E80" i="2"/>
  <c r="D80" i="2"/>
  <c r="C80" i="2"/>
  <c r="F52" i="2"/>
  <c r="E52" i="2"/>
  <c r="D52" i="2"/>
  <c r="C52" i="2"/>
  <c r="F46" i="2"/>
  <c r="E46" i="2"/>
  <c r="D46" i="2"/>
  <c r="C46" i="2"/>
  <c r="F32" i="2"/>
  <c r="E32" i="2"/>
  <c r="D32" i="2"/>
  <c r="C32" i="2"/>
  <c r="F575" i="2"/>
  <c r="F592" i="2" s="1"/>
  <c r="E575" i="2"/>
  <c r="D575" i="2"/>
  <c r="D592" i="2" s="1"/>
  <c r="C575" i="2"/>
  <c r="F549" i="2"/>
  <c r="E549" i="2"/>
  <c r="D549" i="2"/>
  <c r="C549" i="2"/>
  <c r="F491" i="2"/>
  <c r="E491" i="2"/>
  <c r="D491" i="2"/>
  <c r="C491" i="2"/>
  <c r="F462" i="2"/>
  <c r="E462" i="2"/>
  <c r="D462" i="2"/>
  <c r="C462" i="2"/>
  <c r="F450" i="2"/>
  <c r="E450" i="2"/>
  <c r="D450" i="2"/>
  <c r="C450" i="2"/>
  <c r="F445" i="2"/>
  <c r="E445" i="2"/>
  <c r="D445" i="2"/>
  <c r="C445" i="2"/>
  <c r="F417" i="2"/>
  <c r="E417" i="2"/>
  <c r="D417" i="2"/>
  <c r="C417" i="2"/>
  <c r="F29" i="2"/>
  <c r="E29" i="2"/>
  <c r="D29" i="2"/>
  <c r="C29" i="2"/>
  <c r="C590" i="2" l="1"/>
  <c r="C592" i="2" s="1"/>
  <c r="E592" i="2"/>
  <c r="G575" i="2"/>
  <c r="G584" i="2"/>
  <c r="G590" i="2" s="1"/>
  <c r="G592" i="2" s="1"/>
  <c r="C565" i="2"/>
  <c r="C567" i="2" s="1"/>
  <c r="F565" i="2"/>
  <c r="F567" i="2" s="1"/>
  <c r="E565" i="2"/>
  <c r="E567" i="2" s="1"/>
  <c r="D565" i="2"/>
  <c r="D567" i="2" s="1"/>
  <c r="G549" i="2"/>
  <c r="G559" i="2"/>
  <c r="G565" i="2" s="1"/>
  <c r="C539" i="2"/>
  <c r="C541" i="2" s="1"/>
  <c r="D539" i="2"/>
  <c r="D541" i="2" s="1"/>
  <c r="E539" i="2"/>
  <c r="E541" i="2" s="1"/>
  <c r="F539" i="2"/>
  <c r="F541" i="2" s="1"/>
  <c r="G526" i="2"/>
  <c r="G539" i="2" s="1"/>
  <c r="G491" i="2"/>
  <c r="C479" i="2"/>
  <c r="C481" i="2" s="1"/>
  <c r="F479" i="2"/>
  <c r="F481" i="2" s="1"/>
  <c r="D479" i="2"/>
  <c r="D481" i="2" s="1"/>
  <c r="E479" i="2"/>
  <c r="E481" i="2" s="1"/>
  <c r="G477" i="2"/>
  <c r="D406" i="2"/>
  <c r="G462" i="2"/>
  <c r="D434" i="2"/>
  <c r="D436" i="2" s="1"/>
  <c r="G469" i="2"/>
  <c r="F452" i="2"/>
  <c r="F434" i="2"/>
  <c r="F436" i="2" s="1"/>
  <c r="G450" i="2"/>
  <c r="C452" i="2"/>
  <c r="D452" i="2"/>
  <c r="E452" i="2"/>
  <c r="C406" i="2"/>
  <c r="C434" i="2"/>
  <c r="C436" i="2" s="1"/>
  <c r="E434" i="2"/>
  <c r="E436" i="2" s="1"/>
  <c r="G430" i="2"/>
  <c r="G434" i="2" s="1"/>
  <c r="G445" i="2"/>
  <c r="E406" i="2"/>
  <c r="G405" i="2"/>
  <c r="F406" i="2"/>
  <c r="G417" i="2"/>
  <c r="G399" i="2"/>
  <c r="G296" i="2"/>
  <c r="G303" i="2" s="1"/>
  <c r="C303" i="2"/>
  <c r="D303" i="2"/>
  <c r="E303" i="2"/>
  <c r="F303" i="2"/>
  <c r="C263" i="2"/>
  <c r="D263" i="2"/>
  <c r="F263" i="2"/>
  <c r="E263" i="2"/>
  <c r="G259" i="2"/>
  <c r="G243" i="2"/>
  <c r="G216" i="2"/>
  <c r="G224" i="2"/>
  <c r="G203" i="2"/>
  <c r="G119" i="2"/>
  <c r="G167" i="2"/>
  <c r="G179" i="2"/>
  <c r="G141" i="2"/>
  <c r="F33" i="2"/>
  <c r="G52" i="2"/>
  <c r="D33" i="2"/>
  <c r="G107" i="2"/>
  <c r="C33" i="2"/>
  <c r="G46" i="2"/>
  <c r="G29" i="2"/>
  <c r="G33" i="2" s="1"/>
  <c r="E33" i="2"/>
  <c r="G80" i="2"/>
  <c r="G567" i="2" l="1"/>
  <c r="G541" i="2"/>
  <c r="G479" i="2"/>
  <c r="G481" i="2" s="1"/>
  <c r="C408" i="2"/>
  <c r="D408" i="2"/>
  <c r="G452" i="2"/>
  <c r="E408" i="2"/>
  <c r="G436" i="2"/>
  <c r="F408" i="2"/>
  <c r="G406" i="2"/>
  <c r="G408" i="2" s="1"/>
  <c r="C265" i="2"/>
  <c r="D265" i="2"/>
  <c r="F265" i="2"/>
  <c r="E265" i="2"/>
  <c r="G263" i="2"/>
  <c r="G265" i="2" s="1"/>
</calcChain>
</file>

<file path=xl/sharedStrings.xml><?xml version="1.0" encoding="utf-8"?>
<sst xmlns="http://schemas.openxmlformats.org/spreadsheetml/2006/main" count="1040" uniqueCount="728">
  <si>
    <t>GL Number</t>
  </si>
  <si>
    <t>Description</t>
  </si>
  <si>
    <t>2021 Activity</t>
  </si>
  <si>
    <t>2022 Activity</t>
  </si>
  <si>
    <t>YTD As Of 12/31/2023</t>
  </si>
  <si>
    <t>12/31/2023 Amended Budget</t>
  </si>
  <si>
    <t>2024 RECOMMENDED</t>
  </si>
  <si>
    <t>Fund 101</t>
  </si>
  <si>
    <t>--- Estimated Revenue ---</t>
  </si>
  <si>
    <t>101-000-402.000</t>
  </si>
  <si>
    <t>CURRENT PROPERTY TAX</t>
  </si>
  <si>
    <t>101-000-411.000</t>
  </si>
  <si>
    <t>DELIQUENT REAL PROPERTY TAX</t>
  </si>
  <si>
    <t>101-000-412.000</t>
  </si>
  <si>
    <t>DELINQUENT PERSONAL PROPERTY TAX</t>
  </si>
  <si>
    <t>101-000-414.000</t>
  </si>
  <si>
    <t>TAX TRIBUNAL/REFUNDS ORDERED</t>
  </si>
  <si>
    <t>101-000-434.000</t>
  </si>
  <si>
    <t>TRAILER FEES</t>
  </si>
  <si>
    <t>101-000-448.000</t>
  </si>
  <si>
    <t>TAX COLLECTION FEES</t>
  </si>
  <si>
    <t>101-000-484.000</t>
  </si>
  <si>
    <t>TRASH HAULER PERMITS</t>
  </si>
  <si>
    <t>101-000-485.000</t>
  </si>
  <si>
    <t>FOOD TRUCK FEES</t>
  </si>
  <si>
    <t>101-000-528.000</t>
  </si>
  <si>
    <t>FEDERAL GRANT - ARPA</t>
  </si>
  <si>
    <t>101-000-540.000</t>
  </si>
  <si>
    <t>GRANT INCOME</t>
  </si>
  <si>
    <t>101-000-572.000</t>
  </si>
  <si>
    <t>METRO ACT FEES</t>
  </si>
  <si>
    <t>101-000-573.000</t>
  </si>
  <si>
    <t>LOCAL COMMUNITY STABILIZATION</t>
  </si>
  <si>
    <t>101-000-576.000</t>
  </si>
  <si>
    <t>ELECTION REIMBURSEMENT</t>
  </si>
  <si>
    <t>PARK REVENUE</t>
  </si>
  <si>
    <t>101-000-672.000</t>
  </si>
  <si>
    <t>MISCELLANEOUS REVENUE</t>
  </si>
  <si>
    <t>101-933-693.000</t>
  </si>
  <si>
    <t>SALE OF PROPERTY</t>
  </si>
  <si>
    <t>101-000-626.000</t>
  </si>
  <si>
    <t>MOWING &amp; SNOW REMOVAL</t>
  </si>
  <si>
    <t>101-000-445.000</t>
  </si>
  <si>
    <t>PENALTIES &amp; INTEREST</t>
  </si>
  <si>
    <t>BUILDING PERMITS</t>
  </si>
  <si>
    <t>101-000-477.000</t>
  </si>
  <si>
    <t>CABLE TV FRANCHISE FEE</t>
  </si>
  <si>
    <t>ELECTRICAL PERMITS</t>
  </si>
  <si>
    <t>PLUMBING PERMITS</t>
  </si>
  <si>
    <t>MECHANICAL PERMITS</t>
  </si>
  <si>
    <t>101-000-481.000</t>
  </si>
  <si>
    <t>ZONING FEES</t>
  </si>
  <si>
    <t>101-000-482.000</t>
  </si>
  <si>
    <t>IFT FEES</t>
  </si>
  <si>
    <t>101-000-483.000</t>
  </si>
  <si>
    <t>LAND DIVISION FEES</t>
  </si>
  <si>
    <t>101-000-574.000</t>
  </si>
  <si>
    <t>STATE SHARED REVENUE</t>
  </si>
  <si>
    <t>101-000-630.000</t>
  </si>
  <si>
    <t>GRAVE OPENINGS/HEADSTONES</t>
  </si>
  <si>
    <t>101-000-633.000</t>
  </si>
  <si>
    <t>CEMETERY/PERP CARE</t>
  </si>
  <si>
    <t>101-000-665.000</t>
  </si>
  <si>
    <t>INVESTMENT/INTEREST</t>
  </si>
  <si>
    <t>101-000-687.000</t>
  </si>
  <si>
    <t>REFUNDS/REBATES</t>
  </si>
  <si>
    <t>Total Estimated Revenue:</t>
  </si>
  <si>
    <t>--- Appropriations ---</t>
  </si>
  <si>
    <t>101-101-703.000</t>
  </si>
  <si>
    <t>ELECTED OFFICIALS SALARIES</t>
  </si>
  <si>
    <t>101-101-710.000</t>
  </si>
  <si>
    <t>EMPLOYER FICA</t>
  </si>
  <si>
    <t>101-101-711.000</t>
  </si>
  <si>
    <t>EMPLOYER MEDICARE</t>
  </si>
  <si>
    <t>WAGES IN LIEU OF HEALTH INS</t>
  </si>
  <si>
    <t>101-101-712.100</t>
  </si>
  <si>
    <t>WAGES IN LIEU OF INS - RETIREES</t>
  </si>
  <si>
    <t>HOSPITAL INSURANCE</t>
  </si>
  <si>
    <t>101-101-719.200</t>
  </si>
  <si>
    <t>OPEB-REQUIRED NORMAL COST</t>
  </si>
  <si>
    <t>101-101-725.100</t>
  </si>
  <si>
    <t>LIFE INSURANCE</t>
  </si>
  <si>
    <t>OFFICE SUPPLIES</t>
  </si>
  <si>
    <t>INFORMATION TECH COSTS</t>
  </si>
  <si>
    <t>PROFESSIONAL SERVICES</t>
  </si>
  <si>
    <t>101-101-874.000</t>
  </si>
  <si>
    <t>HEALTH INSURANCE - RETIREES</t>
  </si>
  <si>
    <t>INSURANCE/BONDS</t>
  </si>
  <si>
    <t>101-101-961.000</t>
  </si>
  <si>
    <t>CONFERENCES/WORKSHOPS</t>
  </si>
  <si>
    <t>101-101-962.000</t>
  </si>
  <si>
    <t>MEMBERSHIP/DUES</t>
  </si>
  <si>
    <t>101-102-701.010</t>
  </si>
  <si>
    <t>COMMITTEE MEETINGS</t>
  </si>
  <si>
    <t>101-102-710.000</t>
  </si>
  <si>
    <t>101-102-711.000</t>
  </si>
  <si>
    <t>101-171-703.000</t>
  </si>
  <si>
    <t>101-171-703.100</t>
  </si>
  <si>
    <t>SALARIES/ASSESSOR</t>
  </si>
  <si>
    <t>101-171-703.200</t>
  </si>
  <si>
    <t>SALARIES/DEPUTY ASSESSOR</t>
  </si>
  <si>
    <t>101-171-703.400</t>
  </si>
  <si>
    <t>SALARY/INFORMATION TECH</t>
  </si>
  <si>
    <t>101-171-703.500</t>
  </si>
  <si>
    <t>SALARIES/TEMP EMPLOYEES</t>
  </si>
  <si>
    <t>101-171-703.600</t>
  </si>
  <si>
    <t>SALARY/ADMINISTRATIVE</t>
  </si>
  <si>
    <t>101-171-708.000</t>
  </si>
  <si>
    <t>OVERTIME</t>
  </si>
  <si>
    <t>101-171-710.000</t>
  </si>
  <si>
    <t>101-171-711.000</t>
  </si>
  <si>
    <t>101-171-712.000</t>
  </si>
  <si>
    <t>101-171-712.100</t>
  </si>
  <si>
    <t>101-171-714.000</t>
  </si>
  <si>
    <t>LONGEVITY</t>
  </si>
  <si>
    <t>101-171-715.000</t>
  </si>
  <si>
    <t>RETIREMENT CONTRIBUTION</t>
  </si>
  <si>
    <t>101-171-718.000</t>
  </si>
  <si>
    <t>101-171-719.200</t>
  </si>
  <si>
    <t>101-171-724.000</t>
  </si>
  <si>
    <t>WORKMAN'S COMP INSURANCE</t>
  </si>
  <si>
    <t>101-171-725.000</t>
  </si>
  <si>
    <t>DISABILITY INSURANCE</t>
  </si>
  <si>
    <t>101-171-725.100</t>
  </si>
  <si>
    <t>GAS AND OIL</t>
  </si>
  <si>
    <t>101-171-801.000</t>
  </si>
  <si>
    <t>101-171-805.000</t>
  </si>
  <si>
    <t>CONTRACT EMPLOYEE</t>
  </si>
  <si>
    <t>CELLULAR PHONE</t>
  </si>
  <si>
    <t>MILEAGE</t>
  </si>
  <si>
    <t>101-171-874.000</t>
  </si>
  <si>
    <t>PRINTING/PUBLISHING</t>
  </si>
  <si>
    <t>101-171-901.000</t>
  </si>
  <si>
    <t>TAX ROLL PREPARATIONS</t>
  </si>
  <si>
    <t>REPAIR/MAINTENANCE</t>
  </si>
  <si>
    <t>101-171-961.000</t>
  </si>
  <si>
    <t>101-171-961.100</t>
  </si>
  <si>
    <t>TRAINING EXPENSES</t>
  </si>
  <si>
    <t>101-171-962.000</t>
  </si>
  <si>
    <t>101-215-703.000</t>
  </si>
  <si>
    <t>101-215-703.300</t>
  </si>
  <si>
    <t>SALARIES/PERM EMPLOYEES</t>
  </si>
  <si>
    <t>101-215-703.400</t>
  </si>
  <si>
    <t>SALARIES/ACCOUNTING/HR</t>
  </si>
  <si>
    <t>101-215-708.000</t>
  </si>
  <si>
    <t>101-215-710.000</t>
  </si>
  <si>
    <t>101-215-711.000</t>
  </si>
  <si>
    <t>101-215-712.000</t>
  </si>
  <si>
    <t>101-215-712.100</t>
  </si>
  <si>
    <t>101-215-714.000</t>
  </si>
  <si>
    <t>101-215-715.000</t>
  </si>
  <si>
    <t>101-215-718.000</t>
  </si>
  <si>
    <t>101-215-719.200</t>
  </si>
  <si>
    <t>101-215-724.000</t>
  </si>
  <si>
    <t>101-215-725.000</t>
  </si>
  <si>
    <t>101-215-725.100</t>
  </si>
  <si>
    <t>101-215-751.000</t>
  </si>
  <si>
    <t>BANK FEES</t>
  </si>
  <si>
    <t>101-215-861.000</t>
  </si>
  <si>
    <t>101-215-874.000</t>
  </si>
  <si>
    <t>101-215-900.000</t>
  </si>
  <si>
    <t>101-215-934.000</t>
  </si>
  <si>
    <t>101-215-943.000</t>
  </si>
  <si>
    <t>LEASED EQUIPMENT</t>
  </si>
  <si>
    <t>101-215-955.000</t>
  </si>
  <si>
    <t>MISCELLANEOUS EXPENSES</t>
  </si>
  <si>
    <t>101-215-961.000</t>
  </si>
  <si>
    <t>101-215-962.000</t>
  </si>
  <si>
    <t>101-228-802.000</t>
  </si>
  <si>
    <t>WEBSITE DEVELOPMENT</t>
  </si>
  <si>
    <t>101-247-703.300</t>
  </si>
  <si>
    <t>SALARY &amp; WAGES BOARD OF REVIEW</t>
  </si>
  <si>
    <t>101-247-710.000</t>
  </si>
  <si>
    <t>101-247-711.000</t>
  </si>
  <si>
    <t>101-247-955.000</t>
  </si>
  <si>
    <t>MISCELLANEOUS EXPENSE</t>
  </si>
  <si>
    <t>101-247-961.000</t>
  </si>
  <si>
    <t>CONFERENCES AND WORKSHOPS</t>
  </si>
  <si>
    <t>101-253-703.000</t>
  </si>
  <si>
    <t>101-253-703.300</t>
  </si>
  <si>
    <t>101-253-708.000</t>
  </si>
  <si>
    <t>101-253-710.000</t>
  </si>
  <si>
    <t>101-253-711.000</t>
  </si>
  <si>
    <t>101-253-712.000</t>
  </si>
  <si>
    <t>101-253-715.000</t>
  </si>
  <si>
    <t>101-253-719.200</t>
  </si>
  <si>
    <t>101-253-724.000</t>
  </si>
  <si>
    <t>101-253-725.000</t>
  </si>
  <si>
    <t>101-253-725.100</t>
  </si>
  <si>
    <t>101-253-758.000</t>
  </si>
  <si>
    <t>101-253-801.000</t>
  </si>
  <si>
    <t>101-253-861.000</t>
  </si>
  <si>
    <t>101-253-874.000</t>
  </si>
  <si>
    <t>101-253-955.000</t>
  </si>
  <si>
    <t>101-253-956.000</t>
  </si>
  <si>
    <t>101-253-961.000</t>
  </si>
  <si>
    <t>101-253-962.000</t>
  </si>
  <si>
    <t>101-257-703.150</t>
  </si>
  <si>
    <t>101-257-703.200</t>
  </si>
  <si>
    <t>101-257-703.400</t>
  </si>
  <si>
    <t>SALARIES/INFO TECH</t>
  </si>
  <si>
    <t>101-257-703.600</t>
  </si>
  <si>
    <t>101-257-708.000</t>
  </si>
  <si>
    <t>101-257-710.000</t>
  </si>
  <si>
    <t>101-257-711.000</t>
  </si>
  <si>
    <t>EMPLOYERS MEDICARE</t>
  </si>
  <si>
    <t>101-257-712.000</t>
  </si>
  <si>
    <t>WAGES IN LIEU OF HEALTH INSURANCE</t>
  </si>
  <si>
    <t>101-257-714.000</t>
  </si>
  <si>
    <t>101-257-715.000</t>
  </si>
  <si>
    <t>101-257-718.000</t>
  </si>
  <si>
    <t>HEALTH INSURANCE</t>
  </si>
  <si>
    <t>101-257-719.200</t>
  </si>
  <si>
    <t>101-257-724.000</t>
  </si>
  <si>
    <t>101-257-725.000</t>
  </si>
  <si>
    <t>101-257-725.100</t>
  </si>
  <si>
    <t>101-257-801.000</t>
  </si>
  <si>
    <t>101-257-805.000</t>
  </si>
  <si>
    <t>101-257-861.000</t>
  </si>
  <si>
    <t>101-257-874.000</t>
  </si>
  <si>
    <t>101-257-901.000</t>
  </si>
  <si>
    <t>TAX ROLL PREPARATION</t>
  </si>
  <si>
    <t>101-257-961.000</t>
  </si>
  <si>
    <t>101-257-961.100</t>
  </si>
  <si>
    <t>EDUCATION AND TRAINING</t>
  </si>
  <si>
    <t>101-257-962.000</t>
  </si>
  <si>
    <t>MEMBERSHIPS AND DUES</t>
  </si>
  <si>
    <t>101-262-703.500</t>
  </si>
  <si>
    <t>SALARY/TEMP EMPLOYEES</t>
  </si>
  <si>
    <t>101-262-708.000</t>
  </si>
  <si>
    <t>OVERTIME - ADMINISTRATIVE STAFF</t>
  </si>
  <si>
    <t>101-262-710.000</t>
  </si>
  <si>
    <t>101-262-711.000</t>
  </si>
  <si>
    <t>101-262-751.000</t>
  </si>
  <si>
    <t>SUPPLIES/POSTAGE</t>
  </si>
  <si>
    <t>101-262-767.000</t>
  </si>
  <si>
    <t>BALLOTS/ELECTION SUPPLIES</t>
  </si>
  <si>
    <t>101-262-805.000</t>
  </si>
  <si>
    <t>101-262-934.000</t>
  </si>
  <si>
    <t>101-262-955.000</t>
  </si>
  <si>
    <t>ELECTIONS/MISCELLANEOUS EXPENSES</t>
  </si>
  <si>
    <t>101-265-703.300</t>
  </si>
  <si>
    <t>101-265-710.000</t>
  </si>
  <si>
    <t>101-265-711.000</t>
  </si>
  <si>
    <t>101-265-715.000</t>
  </si>
  <si>
    <t>RETIREMENT CONTRIBUTUIONS</t>
  </si>
  <si>
    <t>101-265-718.000</t>
  </si>
  <si>
    <t>101-265-719.200</t>
  </si>
  <si>
    <t>101-265-724.000</t>
  </si>
  <si>
    <t>101-265-725.000</t>
  </si>
  <si>
    <t>101-265-725.100</t>
  </si>
  <si>
    <t>101-265-756.000</t>
  </si>
  <si>
    <t>101-265-850.000</t>
  </si>
  <si>
    <t>TELEPHONE/TELEGRAPH</t>
  </si>
  <si>
    <t>101-265-920.000</t>
  </si>
  <si>
    <t>PUBLIC UTILITIES</t>
  </si>
  <si>
    <t>101-265-920.004</t>
  </si>
  <si>
    <t>AREA LIGHTING</t>
  </si>
  <si>
    <t>101-265-920.010</t>
  </si>
  <si>
    <t>WATER USAGE</t>
  </si>
  <si>
    <t>101-265-920.200</t>
  </si>
  <si>
    <t>1980 W PARNALL/UTILITIES</t>
  </si>
  <si>
    <t>101-265-932.000</t>
  </si>
  <si>
    <t>VEHICLE MAINTENANCE</t>
  </si>
  <si>
    <t>101-265-934.000</t>
  </si>
  <si>
    <t>HALL &amp; GROUNDS REPAIR/MAINTENANCE</t>
  </si>
  <si>
    <t>101-265-934.150</t>
  </si>
  <si>
    <t>REPAIR/MAINTENANCE TWP HALL</t>
  </si>
  <si>
    <t>101-265-943.000</t>
  </si>
  <si>
    <t>101-265-955.000</t>
  </si>
  <si>
    <t>HALL &amp; GROUNDS OVERHEAD/MISC</t>
  </si>
  <si>
    <t>101-265-956.000</t>
  </si>
  <si>
    <t>RETIREE HEALTH CARE - MERS OPEB TRUST</t>
  </si>
  <si>
    <t>101-445-955.000</t>
  </si>
  <si>
    <t>DRAIN AT LARGE/MISCELLANEOUS</t>
  </si>
  <si>
    <t>101-446-955.000</t>
  </si>
  <si>
    <t>HIGHWAYS,STREETS,BRIDGES/MISC</t>
  </si>
  <si>
    <t>101-567-802.000</t>
  </si>
  <si>
    <t>GRAVE OPENINGS/FOUNDATIONS</t>
  </si>
  <si>
    <t>101-567-955.000</t>
  </si>
  <si>
    <t>CEMETERY/MISCELLANEOUS EXPENSES</t>
  </si>
  <si>
    <t>101-701-703.300</t>
  </si>
  <si>
    <t>SALARY &amp; WAGES PLANNING COMM</t>
  </si>
  <si>
    <t>101-701-710.000</t>
  </si>
  <si>
    <t>101-701-711.000</t>
  </si>
  <si>
    <t>101-701-900.000</t>
  </si>
  <si>
    <t>101-701-961.100</t>
  </si>
  <si>
    <t>101-702-703.300</t>
  </si>
  <si>
    <t>101-702-710.000</t>
  </si>
  <si>
    <t>101-702-711.000</t>
  </si>
  <si>
    <t>101-702-715.000</t>
  </si>
  <si>
    <t>RETIREMENT CONTRIBUTIONS</t>
  </si>
  <si>
    <t>101-702-718.000</t>
  </si>
  <si>
    <t>101-702-719.200</t>
  </si>
  <si>
    <t>101-702-724.000</t>
  </si>
  <si>
    <t>101-702-725.000</t>
  </si>
  <si>
    <t>101-702-725.100</t>
  </si>
  <si>
    <t>101-702-801.000</t>
  </si>
  <si>
    <t>101-702-805.100</t>
  </si>
  <si>
    <t>BLIGHT ABATEMENT</t>
  </si>
  <si>
    <t>101-702-826.000</t>
  </si>
  <si>
    <t>MOWING/SNOW REMOVAL EXP</t>
  </si>
  <si>
    <t>101-702-874.000</t>
  </si>
  <si>
    <t>MISCELLANEOUS</t>
  </si>
  <si>
    <t>101-702-961.100</t>
  </si>
  <si>
    <t>101-702-962.000</t>
  </si>
  <si>
    <t>101-704-955.000</t>
  </si>
  <si>
    <t>REGIONAL PLANNING/MISCELLANEOUS</t>
  </si>
  <si>
    <t>REGIONAL RECREATION PLAN</t>
  </si>
  <si>
    <t>101-901-970.171</t>
  </si>
  <si>
    <t>101-901-970.215</t>
  </si>
  <si>
    <t>EQUIPMENT/CLERK</t>
  </si>
  <si>
    <t>101-901-970.253</t>
  </si>
  <si>
    <t>EQUIPMENT/TREASURER</t>
  </si>
  <si>
    <t>101-901-970.257</t>
  </si>
  <si>
    <t>EQUIPMENT/ASSESSOR</t>
  </si>
  <si>
    <t>101-901-970.262</t>
  </si>
  <si>
    <t>EQUIPMENT/ELECTIONS</t>
  </si>
  <si>
    <t>101-901-970.265</t>
  </si>
  <si>
    <t>EQUIPMENT/TWP HALL</t>
  </si>
  <si>
    <t>101-901-970.702</t>
  </si>
  <si>
    <t>EQUIPMENT</t>
  </si>
  <si>
    <t>101-901-970.751</t>
  </si>
  <si>
    <t>101-901-971.265</t>
  </si>
  <si>
    <t>BUILDING ADDITIONS/IMPROVEMENTS</t>
  </si>
  <si>
    <t>101-966-995.000</t>
  </si>
  <si>
    <t>CONTRIBUTIONS TO PUBLIC SAFETY</t>
  </si>
  <si>
    <t>Total Appropriations:</t>
  </si>
  <si>
    <t>Net of Revenues &amp; Appropriations Fund 101:</t>
  </si>
  <si>
    <t>205-000-402.000</t>
  </si>
  <si>
    <t>205-000-412.000</t>
  </si>
  <si>
    <t>205-000-414.000</t>
  </si>
  <si>
    <t>205-000-505.200</t>
  </si>
  <si>
    <t>CITY OF JACKSON PSN</t>
  </si>
  <si>
    <t>205-000-505.300</t>
  </si>
  <si>
    <t>FEDERAL GRANT - OHSP</t>
  </si>
  <si>
    <t>205-000-528.000</t>
  </si>
  <si>
    <t>GOVERNMENT GRANTS</t>
  </si>
  <si>
    <t>205-000-528.200</t>
  </si>
  <si>
    <t>GOV GRANTS - PSPHPR</t>
  </si>
  <si>
    <t>205-000-540.000</t>
  </si>
  <si>
    <t>STATE GRANT</t>
  </si>
  <si>
    <t>205-000-567.000</t>
  </si>
  <si>
    <t>LIQUOR LICENSE FEES</t>
  </si>
  <si>
    <t>205-000-568.000</t>
  </si>
  <si>
    <t>302 TRAINING FUND</t>
  </si>
  <si>
    <t>205-000-573.000</t>
  </si>
  <si>
    <t>205-000-581.000</t>
  </si>
  <si>
    <t>CONTRIB FROM LOCAL UNITS-INGHAM CO SAKI</t>
  </si>
  <si>
    <t>205-000-582.100</t>
  </si>
  <si>
    <t>CONTRIBUTIONS/LOCAL UNITS-FEMA GRANT</t>
  </si>
  <si>
    <t>205-000-635.000</t>
  </si>
  <si>
    <t>LEONI CONTRACT PAYMENTS</t>
  </si>
  <si>
    <t>205-000-640.000</t>
  </si>
  <si>
    <t>FIRE RUNS/PROTECTION</t>
  </si>
  <si>
    <t>205-000-646.000</t>
  </si>
  <si>
    <t>POLICE REPORTS</t>
  </si>
  <si>
    <t>205-000-647.000</t>
  </si>
  <si>
    <t>IMPROVEMENT CONTRIBUTION</t>
  </si>
  <si>
    <t>205-000-672.000</t>
  </si>
  <si>
    <t>205-000-676.000</t>
  </si>
  <si>
    <t>REIMBURSEMENTS - INSURANCE</t>
  </si>
  <si>
    <t>205-931-699.245</t>
  </si>
  <si>
    <t>P/S IMPROVEMENT FUND CONTRIBUTIONS</t>
  </si>
  <si>
    <t>205-933-693.000</t>
  </si>
  <si>
    <t>205-000-507.000</t>
  </si>
  <si>
    <t>FEMA GRANT</t>
  </si>
  <si>
    <t>205-000-543.200</t>
  </si>
  <si>
    <t>STATE GRANT - EQUIPMENT</t>
  </si>
  <si>
    <t>205-000-582.000</t>
  </si>
  <si>
    <t>CONTRIBUTION FROM NORTHWEST SCHOOLS</t>
  </si>
  <si>
    <t>205-000-629.000</t>
  </si>
  <si>
    <t>PATROL REIMBURSEMENTS</t>
  </si>
  <si>
    <t>205-000-656.000</t>
  </si>
  <si>
    <t>ORDINANCE FINES/PARKING VIOLATIONS</t>
  </si>
  <si>
    <t>205-000-674.000</t>
  </si>
  <si>
    <t>COMMUNITY PROMOTION</t>
  </si>
  <si>
    <t>205-000-687.000</t>
  </si>
  <si>
    <t>REFUNDS/INSURANCE CLAIMS</t>
  </si>
  <si>
    <t>APPROP OF PRIOR YEAR FUND BALANCE</t>
  </si>
  <si>
    <t>205-931-699.000</t>
  </si>
  <si>
    <t>G.F. CONTRIBUTIONS TO P.S.</t>
  </si>
  <si>
    <t>205-345-703.000</t>
  </si>
  <si>
    <t>SALARIES/DIRECTOR</t>
  </si>
  <si>
    <t>205-345-703.100</t>
  </si>
  <si>
    <t>DEPUTY DIRECTORS</t>
  </si>
  <si>
    <t>205-345-703.200</t>
  </si>
  <si>
    <t>SALARIES</t>
  </si>
  <si>
    <t>205-345-703.400</t>
  </si>
  <si>
    <t>CLERICAL</t>
  </si>
  <si>
    <t>205-345-705.000</t>
  </si>
  <si>
    <t>VACATION CASH OUT - UNION</t>
  </si>
  <si>
    <t>205-345-705.100</t>
  </si>
  <si>
    <t>VACATION CASH OUT - NON UNION</t>
  </si>
  <si>
    <t>205-345-706.000</t>
  </si>
  <si>
    <t>SICK PAYOUT - UNION</t>
  </si>
  <si>
    <t>205-345-706.100</t>
  </si>
  <si>
    <t>SICK PAYOUT - NON UNION</t>
  </si>
  <si>
    <t>205-345-708.000</t>
  </si>
  <si>
    <t>205-345-708.100</t>
  </si>
  <si>
    <t>OVERTIME - COMP CASH OUT</t>
  </si>
  <si>
    <t>205-345-708.200</t>
  </si>
  <si>
    <t>OVERTIME - HOLIDAY PAY</t>
  </si>
  <si>
    <t>205-345-708.300</t>
  </si>
  <si>
    <t>HOLIDAY PAY - OFF</t>
  </si>
  <si>
    <t>205-345-710.000</t>
  </si>
  <si>
    <t>205-345-711.000</t>
  </si>
  <si>
    <t>205-345-712.000</t>
  </si>
  <si>
    <t>205-345-712.100</t>
  </si>
  <si>
    <t>205-345-714.000</t>
  </si>
  <si>
    <t>LONGEVITY - UNION</t>
  </si>
  <si>
    <t>205-345-714.100</t>
  </si>
  <si>
    <t>LONGEVITY - NON UNION</t>
  </si>
  <si>
    <t>205-345-715.000</t>
  </si>
  <si>
    <t>205-345-715.100</t>
  </si>
  <si>
    <t>MERS RETIREMENT CONTRIBUTION</t>
  </si>
  <si>
    <t>205-345-718.000</t>
  </si>
  <si>
    <t>205-345-719.200</t>
  </si>
  <si>
    <t>205-345-721.000</t>
  </si>
  <si>
    <t>PLAIN CLOTHES ALLOWANCE</t>
  </si>
  <si>
    <t>205-345-721.100</t>
  </si>
  <si>
    <t>CLOTHING ALLOWANCE</t>
  </si>
  <si>
    <t>205-345-721.200</t>
  </si>
  <si>
    <t>CLEANING ALLOWANCE</t>
  </si>
  <si>
    <t>205-345-721.300</t>
  </si>
  <si>
    <t>EDUCATION REIMBURSEMENT</t>
  </si>
  <si>
    <t>205-345-723.100</t>
  </si>
  <si>
    <t>205-345-724.000</t>
  </si>
  <si>
    <t>205-345-725.000</t>
  </si>
  <si>
    <t>205-345-725.100</t>
  </si>
  <si>
    <t>205-345-751.000</t>
  </si>
  <si>
    <t>205-345-756.000</t>
  </si>
  <si>
    <t>205-345-759.000</t>
  </si>
  <si>
    <t>205-345-780.000</t>
  </si>
  <si>
    <t>RESCUE SUPPLIES</t>
  </si>
  <si>
    <t>205-345-790.000</t>
  </si>
  <si>
    <t>NON-CAPITAL EQUIPMENT</t>
  </si>
  <si>
    <t>205-345-801.000</t>
  </si>
  <si>
    <t>205-345-850.000</t>
  </si>
  <si>
    <t>TELEPHONE</t>
  </si>
  <si>
    <t>205-345-850.100</t>
  </si>
  <si>
    <t>205-345-852.000</t>
  </si>
  <si>
    <t>COMMUNICATIONS</t>
  </si>
  <si>
    <t>205-345-865.000</t>
  </si>
  <si>
    <t>ACCREDIDATION &amp; COMPLIANCE TRAINING</t>
  </si>
  <si>
    <t>205-345-874.000</t>
  </si>
  <si>
    <t>205-345-880.000</t>
  </si>
  <si>
    <t>205-345-900.000</t>
  </si>
  <si>
    <t>205-345-920.001</t>
  </si>
  <si>
    <t>STA. 1 PUBLIC UTILITIES- W PARNALL</t>
  </si>
  <si>
    <t>205-345-920.005</t>
  </si>
  <si>
    <t>EMERGENCY SIRENS (UTILITIES)</t>
  </si>
  <si>
    <t>205-345-920.010</t>
  </si>
  <si>
    <t>205-345-932.000</t>
  </si>
  <si>
    <t>VEHICLE MAINTENANCE/INVENTORY</t>
  </si>
  <si>
    <t>205-345-932.001</t>
  </si>
  <si>
    <t>POLICE - CAR 1 - REPAIR/MAINTENANCE</t>
  </si>
  <si>
    <t>205-345-932.002</t>
  </si>
  <si>
    <t>POLICE - CAR 2 - REPAIR/MAINTENANCE</t>
  </si>
  <si>
    <t>205-345-932.003</t>
  </si>
  <si>
    <t>POLICE - CAR 3 -REPAIR/MAINTENANCE</t>
  </si>
  <si>
    <t>205-345-932.004</t>
  </si>
  <si>
    <t>POLICE - CAR 4-REPAIR/MAINTENANCE</t>
  </si>
  <si>
    <t>205-345-932.005</t>
  </si>
  <si>
    <t>POLICE - CAR 5 - REPAIR/MAINTENANCE</t>
  </si>
  <si>
    <t>205-345-932.006</t>
  </si>
  <si>
    <t>POLICE - CAR 6 - REPAIR/MAINTENANCE</t>
  </si>
  <si>
    <t>205-345-932.007</t>
  </si>
  <si>
    <t>POLICE - CAR 7 - REPAIR/MAINTENANCE</t>
  </si>
  <si>
    <t>205-345-932.008</t>
  </si>
  <si>
    <t>POLICE - CAR 8-REPAIR/MAINTENANCE</t>
  </si>
  <si>
    <t>205-345-932.009</t>
  </si>
  <si>
    <t>POLICE - CAR 9-REPAIR/MAINTENANCE</t>
  </si>
  <si>
    <t>205-345-932.010</t>
  </si>
  <si>
    <t>POLICE - CAR 10-REPAIR/MAINTENANCE</t>
  </si>
  <si>
    <t>205-345-932.011</t>
  </si>
  <si>
    <t>POLICE - CAR 11-REPAIR/MAINTENANCE</t>
  </si>
  <si>
    <t>205-345-932.012</t>
  </si>
  <si>
    <t>POLICE - CAR 12- REPAIR/MAINTENANCE</t>
  </si>
  <si>
    <t>205-345-932.013</t>
  </si>
  <si>
    <t>POLICE - CAR 13-REPAIR/MAINTENANCE</t>
  </si>
  <si>
    <t>205-345-932.014</t>
  </si>
  <si>
    <t>POLICE - CAR 14-REPAIR/MAINTENANCE</t>
  </si>
  <si>
    <t>205-345-932.015</t>
  </si>
  <si>
    <t>POLICE - CAR 15-REPAIR/MAINTENANCE</t>
  </si>
  <si>
    <t>205-345-932.016</t>
  </si>
  <si>
    <t>POLICE - CAR 16-REPAIR/MAINTENANCE</t>
  </si>
  <si>
    <t>205-345-932.017</t>
  </si>
  <si>
    <t>POLICE - CAR 17 -REPAIR/MAINTENANCE</t>
  </si>
  <si>
    <t>205-345-932.018</t>
  </si>
  <si>
    <t>POLICE - CAR 18 -REPAIR/MAINTENANCE</t>
  </si>
  <si>
    <t>205-345-932.019</t>
  </si>
  <si>
    <t>FIRE - RESCUE NO. 1 - REPAIR/MAINTENANCE</t>
  </si>
  <si>
    <t>205-345-932.020</t>
  </si>
  <si>
    <t>FIRE ENGINE NO. 1 - REPAIR/MAINTENANCE</t>
  </si>
  <si>
    <t>205-345-932.021</t>
  </si>
  <si>
    <t>LADDER 1 - REPAIR/MAINTENANCE</t>
  </si>
  <si>
    <t>205-345-932.022</t>
  </si>
  <si>
    <t>FIRE - ENGINE NO. 3-REPAIR/MAINT</t>
  </si>
  <si>
    <t>205-345-932.023</t>
  </si>
  <si>
    <t>FIRE - TRUCK NO.1 - REPAIR/MAINT</t>
  </si>
  <si>
    <t>205-345-932.024</t>
  </si>
  <si>
    <t>POLICE - CAR 24 - REPAIR/MAINTENANCE</t>
  </si>
  <si>
    <t>205-345-932.025</t>
  </si>
  <si>
    <t>BT 1 - REPAIR/MAINTENANCE</t>
  </si>
  <si>
    <t>205-345-932.090</t>
  </si>
  <si>
    <t>K9-90 - REPAIR/MAINTENANCE</t>
  </si>
  <si>
    <t>205-345-932.091</t>
  </si>
  <si>
    <t>K9-9 - REPAIR/MAINTENANCE</t>
  </si>
  <si>
    <t>205-345-932.092</t>
  </si>
  <si>
    <t>S-90 - REPAIR/MAINTENANCE</t>
  </si>
  <si>
    <t>205-345-932.093</t>
  </si>
  <si>
    <t>VCU CAR - REPAIR/MAINTENANCE</t>
  </si>
  <si>
    <t>205-345-932.094</t>
  </si>
  <si>
    <t>SAKI CAR - REPAIR/MAINTENANCE</t>
  </si>
  <si>
    <t>205-345-932.095</t>
  </si>
  <si>
    <t>SCHOOL LIASON TAHOE - REPAIR/MAINTENANCE</t>
  </si>
  <si>
    <t>205-345-934.000</t>
  </si>
  <si>
    <t>205-345-935.000</t>
  </si>
  <si>
    <t>BUILDING IMPROVEMENTS</t>
  </si>
  <si>
    <t>205-345-935.001</t>
  </si>
  <si>
    <t>STATION 1-REPAIR/MAINTENANCE</t>
  </si>
  <si>
    <t>205-345-936.000</t>
  </si>
  <si>
    <t>REIMBURSABLE EXPENSES</t>
  </si>
  <si>
    <t>205-345-939.024</t>
  </si>
  <si>
    <t>POLICE - CAR 24-REPAIR/MAINTENANCE</t>
  </si>
  <si>
    <t>205-345-939.025</t>
  </si>
  <si>
    <t>REPAIR/MANTENANCE - BT 1</t>
  </si>
  <si>
    <t>205-345-939.092</t>
  </si>
  <si>
    <t>205-345-939.093</t>
  </si>
  <si>
    <t>205-345-939.094</t>
  </si>
  <si>
    <t>205-345-955.000</t>
  </si>
  <si>
    <t>205-345-956.000</t>
  </si>
  <si>
    <t>205-345-961.000</t>
  </si>
  <si>
    <t>205-345-961.100</t>
  </si>
  <si>
    <t>205-345-961.302</t>
  </si>
  <si>
    <t>302 TRAINING FUNDS</t>
  </si>
  <si>
    <t>205-345-962.000</t>
  </si>
  <si>
    <t>205-901-970.000</t>
  </si>
  <si>
    <t>205-901-978.000</t>
  </si>
  <si>
    <t>REIMBURSABLE CAPITAL OUTLAY</t>
  </si>
  <si>
    <t>205-906-991.000</t>
  </si>
  <si>
    <t>FIRE TRUCK NOTES PAYMENT/EQUIPMENT</t>
  </si>
  <si>
    <t>Net of Revenues &amp; Appropriations Fund 205:</t>
  </si>
  <si>
    <t>208-000-408.000</t>
  </si>
  <si>
    <t>PARK MILLAGE</t>
  </si>
  <si>
    <t>208-000-566.000</t>
  </si>
  <si>
    <t>STATE GRANTS</t>
  </si>
  <si>
    <t>208-000-573.000</t>
  </si>
  <si>
    <t>208-000-651.000</t>
  </si>
  <si>
    <t>208-000-665.000</t>
  </si>
  <si>
    <t>208-751-703.400</t>
  </si>
  <si>
    <t>COMMITTEE MEETING SALARIES</t>
  </si>
  <si>
    <t>208-751-710.000</t>
  </si>
  <si>
    <t>208-751-711.000</t>
  </si>
  <si>
    <t>208-751-801.000</t>
  </si>
  <si>
    <t>208-751-805.000</t>
  </si>
  <si>
    <t>208-751-806.000</t>
  </si>
  <si>
    <t>208-751-932.000</t>
  </si>
  <si>
    <t>208-751-934.000</t>
  </si>
  <si>
    <t>208-751-955.000</t>
  </si>
  <si>
    <t>208-751-956.000</t>
  </si>
  <si>
    <t>208-901-970.000</t>
  </si>
  <si>
    <t>EQUIPMENT/PARK IMPROVEMENTS</t>
  </si>
  <si>
    <t>Net of Revenues &amp; Appropriations Fund 208:</t>
  </si>
  <si>
    <t>219-000-411.000</t>
  </si>
  <si>
    <t>219-000-451.000</t>
  </si>
  <si>
    <t>SPECIAL ASSESSMENT</t>
  </si>
  <si>
    <t>219-000-672.000</t>
  </si>
  <si>
    <t>219-000-665.000</t>
  </si>
  <si>
    <t>219-000-694.000</t>
  </si>
  <si>
    <t>219-448-920.000</t>
  </si>
  <si>
    <t>219-448-955.000</t>
  </si>
  <si>
    <t>Net of Revenues &amp; Appropriations Fund 219:</t>
  </si>
  <si>
    <t>248-000-414.000</t>
  </si>
  <si>
    <t>248-000-440.000</t>
  </si>
  <si>
    <t>DDA PROPERTY TAXES</t>
  </si>
  <si>
    <t>248-000-525.200</t>
  </si>
  <si>
    <t>FEDERAL GOV'T INTEREST CREDIT</t>
  </si>
  <si>
    <t>248-000-573.000</t>
  </si>
  <si>
    <t>LOCAL STABLITIATION AUTHORITY PYMT</t>
  </si>
  <si>
    <t>248-000-672.000</t>
  </si>
  <si>
    <t>248-000-665.000</t>
  </si>
  <si>
    <t>248-728-801.000</t>
  </si>
  <si>
    <t>248-728-900.000</t>
  </si>
  <si>
    <t>248-728-934.000</t>
  </si>
  <si>
    <t>248-728-955.000</t>
  </si>
  <si>
    <t>248-901-970.000</t>
  </si>
  <si>
    <t>CONSTRUCTION COSTS</t>
  </si>
  <si>
    <t>248-906-991.000</t>
  </si>
  <si>
    <t>BOND PAYMENTS PRINCIPAL</t>
  </si>
  <si>
    <t>248-906-993.000</t>
  </si>
  <si>
    <t>BOND PAYMENT INTEREST</t>
  </si>
  <si>
    <t>Net of Revenues &amp; Appropriations Fund 248:</t>
  </si>
  <si>
    <t>249-000-476.000</t>
  </si>
  <si>
    <t>249-000-478.000</t>
  </si>
  <si>
    <t>249-000-479.000</t>
  </si>
  <si>
    <t>249-000-480.000</t>
  </si>
  <si>
    <t>249-000-665.000</t>
  </si>
  <si>
    <t>249-000-687.000</t>
  </si>
  <si>
    <t>249-380-703.300</t>
  </si>
  <si>
    <t>SALARIES BLDG INSPECTOR</t>
  </si>
  <si>
    <t>249-380-703.400</t>
  </si>
  <si>
    <t>SALARIES/CLERICAL</t>
  </si>
  <si>
    <t>249-380-708.000</t>
  </si>
  <si>
    <t>249-380-710.000</t>
  </si>
  <si>
    <t>249-380-711.000</t>
  </si>
  <si>
    <t>249-380-712.000</t>
  </si>
  <si>
    <t>249-380-712.100</t>
  </si>
  <si>
    <t>249-380-714.000</t>
  </si>
  <si>
    <t>249-380-715.000</t>
  </si>
  <si>
    <t>249-380-718.000</t>
  </si>
  <si>
    <t>249-380-719.200</t>
  </si>
  <si>
    <t>249-380-724.000</t>
  </si>
  <si>
    <t>249-380-725.000</t>
  </si>
  <si>
    <t>249-380-725.100</t>
  </si>
  <si>
    <t>249-380-751.000</t>
  </si>
  <si>
    <t>249-380-756.000</t>
  </si>
  <si>
    <t>249-380-759.000</t>
  </si>
  <si>
    <t>249-380-801.000</t>
  </si>
  <si>
    <t>249-380-850.000</t>
  </si>
  <si>
    <t>249-380-850.100</t>
  </si>
  <si>
    <t>249-380-852.000</t>
  </si>
  <si>
    <t>249-380-874.000</t>
  </si>
  <si>
    <t>249-380-920.000</t>
  </si>
  <si>
    <t>PUBLIC UTILITIES/TWP HALL</t>
  </si>
  <si>
    <t>249-380-920.010</t>
  </si>
  <si>
    <t>PUBLIC UTILITIES/WATER USAGE</t>
  </si>
  <si>
    <t>249-380-932.000</t>
  </si>
  <si>
    <t>249-380-934.100</t>
  </si>
  <si>
    <t>249-380-935.200</t>
  </si>
  <si>
    <t>TWP HALL/GROUNDS MAINT</t>
  </si>
  <si>
    <t>249-380-955.000</t>
  </si>
  <si>
    <t>249-380-956.100</t>
  </si>
  <si>
    <t>INSURANCE/BONDS TWP HALL</t>
  </si>
  <si>
    <t>249-380-961.000</t>
  </si>
  <si>
    <t>249-380-961.100</t>
  </si>
  <si>
    <t>249-380-962.000</t>
  </si>
  <si>
    <t>249-382-806.000</t>
  </si>
  <si>
    <t>ELECTRICAL INSPECTION CONTRACT</t>
  </si>
  <si>
    <t>249-384-806.000</t>
  </si>
  <si>
    <t>PLUMBING/MECHANICAL CONTRACT</t>
  </si>
  <si>
    <t>249-901-970.000</t>
  </si>
  <si>
    <t>Net of Revenues &amp; Appropriations Fund 249:</t>
  </si>
  <si>
    <t>250-000-414.000</t>
  </si>
  <si>
    <t>TAX TRIBUNAL/REFUNDS</t>
  </si>
  <si>
    <t>250-000-440.000</t>
  </si>
  <si>
    <t>LDFA PROPERTY TAXES</t>
  </si>
  <si>
    <t>250-000-573.000</t>
  </si>
  <si>
    <t>250-000-665.000</t>
  </si>
  <si>
    <t>250-728-801.000</t>
  </si>
  <si>
    <t>250-728-801.100</t>
  </si>
  <si>
    <t>ENTERPRISE GROUP SERVICES</t>
  </si>
  <si>
    <t>250-728-802.000</t>
  </si>
  <si>
    <t>LEGAL</t>
  </si>
  <si>
    <t>250-728-804.000</t>
  </si>
  <si>
    <t>ACCOUNTING</t>
  </si>
  <si>
    <t>250-728-806.000</t>
  </si>
  <si>
    <t>ENGINEERING</t>
  </si>
  <si>
    <t>250-728-955.000</t>
  </si>
  <si>
    <t>250-728-962.000</t>
  </si>
  <si>
    <t>250-901-970.000</t>
  </si>
  <si>
    <t>Net of Revenues &amp; Appropriations Fund 250:</t>
  </si>
  <si>
    <t>251-000-414.000</t>
  </si>
  <si>
    <t>251-000-440.100</t>
  </si>
  <si>
    <t>PROPERTY TAXES-SMART ZONE-NON SCHOOL</t>
  </si>
  <si>
    <t>251-000-440.200</t>
  </si>
  <si>
    <t>PROPERTY TAXES-SMART ZONE-SCHOOL</t>
  </si>
  <si>
    <t>251-000-573.000</t>
  </si>
  <si>
    <t>251-728-801.000</t>
  </si>
  <si>
    <t>251-728-801.100</t>
  </si>
  <si>
    <t>251-728-802.000</t>
  </si>
  <si>
    <t>251-728-803.000</t>
  </si>
  <si>
    <t>PLANNING, MARKETING, ADMINISTRATIVE</t>
  </si>
  <si>
    <t>251-728-804.000</t>
  </si>
  <si>
    <t>251-728-915.000</t>
  </si>
  <si>
    <t>251-901-970.100</t>
  </si>
  <si>
    <t>JACKSON TECHNOLOGY PARK</t>
  </si>
  <si>
    <t>Net of Revenues &amp; Appropriations Fund 251:</t>
  </si>
  <si>
    <t>Board Fund</t>
  </si>
  <si>
    <t>Committees</t>
  </si>
  <si>
    <t>Supervisors Fund</t>
  </si>
  <si>
    <t>Technology Improvements</t>
  </si>
  <si>
    <t>Clerks Fund</t>
  </si>
  <si>
    <t>Board of Review</t>
  </si>
  <si>
    <t>Treasurers Fund</t>
  </si>
  <si>
    <t>Assessor</t>
  </si>
  <si>
    <t>Elections</t>
  </si>
  <si>
    <t>Township Hall &amp; Grounds</t>
  </si>
  <si>
    <t>Drain at Large</t>
  </si>
  <si>
    <t>Highways, Streets &amp; Bridges</t>
  </si>
  <si>
    <t>Cemetery Fund</t>
  </si>
  <si>
    <t>Planning Commission</t>
  </si>
  <si>
    <t>Zoning</t>
  </si>
  <si>
    <t>Regional Planning</t>
  </si>
  <si>
    <t>Capital Detail</t>
  </si>
  <si>
    <t>EQUIPMENT/SUPERVISOR</t>
  </si>
  <si>
    <t>CAPITAL DETAIL</t>
  </si>
  <si>
    <t>Fund 248 - DOWNTOWN DEVELOPMENT AUTHORITY</t>
  </si>
  <si>
    <t>Fund 219 - STREETLIGHTS</t>
  </si>
  <si>
    <t>Fund 249 - BUILDING FUND</t>
  </si>
  <si>
    <t>ELECTRICAL INSPECTIONS</t>
  </si>
  <si>
    <t>PLUMBING/MECANICAL INSPECTIONS</t>
  </si>
  <si>
    <t>Fund 250 - LOCAL DEVELOPMENT FINANCE AUTHORITY FUND</t>
  </si>
  <si>
    <t>Fund 251 - LDFA SMART ZONE ADMINISTRATIVE FUND</t>
  </si>
  <si>
    <t>Fund 205 - PUBLIC SAFETY FUND</t>
  </si>
  <si>
    <t>Fund 208 - PARK FUND</t>
  </si>
  <si>
    <t>Year to Date % of 2023 Amended Budget</t>
  </si>
  <si>
    <t>Projected 2023 Expenses</t>
  </si>
  <si>
    <t xml:space="preserve">      Total Ending Fund Balance</t>
  </si>
  <si>
    <t>Fund Balance Beginning of Year</t>
  </si>
  <si>
    <t>Assumptions:</t>
  </si>
  <si>
    <t>Preliminary 2024 budget assumes a 2% increase in revenue and 3% increase in expenditures over the amended 2023 budget, except where different assumption is noted.</t>
  </si>
  <si>
    <t>X - amounts per 11/3/2023 Budget Meeting</t>
  </si>
  <si>
    <t>X</t>
  </si>
  <si>
    <t xml:space="preserve">TRANSFERS </t>
  </si>
  <si>
    <t>250-966-995.251</t>
  </si>
  <si>
    <t>TRANSFER OUT  TO LDFA SMARTZONE</t>
  </si>
  <si>
    <t>251-931-699.000</t>
  </si>
  <si>
    <t>TRANSFER IN FROM LDFA ADM FUND</t>
  </si>
  <si>
    <t>YTD As Of 12/5/2023</t>
  </si>
  <si>
    <t>Z- To amend 2023 budget  for reimburse Sewer Fund for overage</t>
  </si>
  <si>
    <t>Z -To amend 2023 budget to $450,000 to bal SmartZone</t>
  </si>
  <si>
    <t>Z - To amend 2023 budget to $450,000 to bal SmartZone</t>
  </si>
  <si>
    <t>Z- To amend 2023 budget  to balance</t>
  </si>
  <si>
    <t xml:space="preserve">Proposed 12/31/2023 Amended Budget - Adopted  12/13/23     </t>
  </si>
  <si>
    <t>2024 Proposed Budget     Adopted 12/13/23</t>
  </si>
  <si>
    <t>Z - amounts per 12/8/2023 Budget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</si>
</sst>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49" fontId="2" fillId="2" borderId="0" xfId="0" applyNumberFormat="1" applyFont="1" applyFill="1" applyAlignment="1">
      <alignment horizontal="left" wrapText="1"/>
    </xf>
    <xf numFmtId="49" fontId="2" fillId="2" borderId="0" xfId="0" applyNumberFormat="1" applyFont="1" applyFill="1" applyAlignment="1">
      <alignment horizontal="right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49" fontId="1" fillId="3" borderId="0" xfId="0" applyNumberFormat="1" applyFont="1" applyFill="1" applyAlignment="1">
      <alignment horizontal="left"/>
    </xf>
    <xf numFmtId="40" fontId="0" fillId="0" borderId="0" xfId="0" applyNumberFormat="1" applyAlignment="1">
      <alignment horizontal="right"/>
    </xf>
    <xf numFmtId="40" fontId="0" fillId="0" borderId="0" xfId="0" applyNumberFormat="1"/>
    <xf numFmtId="0" fontId="0" fillId="3" borderId="0" xfId="0" applyFill="1"/>
    <xf numFmtId="0" fontId="1" fillId="3" borderId="1" xfId="0" applyFont="1" applyFill="1" applyBorder="1"/>
    <xf numFmtId="49" fontId="1" fillId="3" borderId="1" xfId="0" applyNumberFormat="1" applyFont="1" applyFill="1" applyBorder="1"/>
    <xf numFmtId="40" fontId="1" fillId="3" borderId="1" xfId="0" applyNumberFormat="1" applyFont="1" applyFill="1" applyBorder="1"/>
    <xf numFmtId="0" fontId="1" fillId="3" borderId="0" xfId="0" applyFont="1" applyFill="1"/>
    <xf numFmtId="49" fontId="1" fillId="3" borderId="0" xfId="0" applyNumberFormat="1" applyFont="1" applyFill="1"/>
    <xf numFmtId="49" fontId="1" fillId="3" borderId="2" xfId="0" applyNumberFormat="1" applyFont="1" applyFill="1" applyBorder="1"/>
    <xf numFmtId="40" fontId="1" fillId="3" borderId="2" xfId="0" applyNumberFormat="1" applyFont="1" applyFill="1" applyBorder="1"/>
    <xf numFmtId="40" fontId="1" fillId="3" borderId="0" xfId="0" applyNumberFormat="1" applyFont="1" applyFill="1"/>
    <xf numFmtId="49" fontId="0" fillId="0" borderId="3" xfId="0" applyNumberFormat="1" applyBorder="1"/>
    <xf numFmtId="40" fontId="0" fillId="0" borderId="3" xfId="0" applyNumberFormat="1" applyBorder="1"/>
    <xf numFmtId="0" fontId="0" fillId="3" borderId="4" xfId="0" applyFill="1" applyBorder="1"/>
    <xf numFmtId="40" fontId="0" fillId="3" borderId="0" xfId="0" applyNumberFormat="1" applyFill="1"/>
    <xf numFmtId="49" fontId="1" fillId="0" borderId="0" xfId="0" applyNumberFormat="1" applyFont="1"/>
    <xf numFmtId="40" fontId="1" fillId="0" borderId="0" xfId="0" applyNumberFormat="1" applyFont="1"/>
    <xf numFmtId="0" fontId="0" fillId="3" borderId="5" xfId="0" applyFill="1" applyBorder="1"/>
    <xf numFmtId="40" fontId="0" fillId="3" borderId="5" xfId="0" applyNumberFormat="1" applyFill="1" applyBorder="1"/>
    <xf numFmtId="49" fontId="2" fillId="2" borderId="0" xfId="0" applyNumberFormat="1" applyFont="1" applyFill="1" applyAlignment="1">
      <alignment horizontal="center" wrapText="1"/>
    </xf>
    <xf numFmtId="0" fontId="3" fillId="0" borderId="6" xfId="0" applyFont="1" applyBorder="1" applyAlignment="1">
      <alignment horizontal="left"/>
    </xf>
    <xf numFmtId="37" fontId="1" fillId="0" borderId="7" xfId="0" applyNumberFormat="1" applyFont="1" applyBorder="1"/>
    <xf numFmtId="37" fontId="4" fillId="0" borderId="8" xfId="0" applyNumberFormat="1" applyFont="1" applyBorder="1" applyAlignment="1">
      <alignment horizontal="right"/>
    </xf>
    <xf numFmtId="37" fontId="4" fillId="0" borderId="9" xfId="0" applyNumberFormat="1" applyFont="1" applyBorder="1" applyAlignment="1">
      <alignment horizontal="right"/>
    </xf>
    <xf numFmtId="37" fontId="1" fillId="0" borderId="0" xfId="0" applyNumberFormat="1" applyFont="1"/>
    <xf numFmtId="43" fontId="0" fillId="0" borderId="0" xfId="0" applyNumberFormat="1"/>
    <xf numFmtId="10" fontId="1" fillId="3" borderId="1" xfId="0" applyNumberFormat="1" applyFont="1" applyFill="1" applyBorder="1"/>
    <xf numFmtId="10" fontId="1" fillId="3" borderId="2" xfId="0" applyNumberFormat="1" applyFont="1" applyFill="1" applyBorder="1"/>
    <xf numFmtId="10" fontId="0" fillId="0" borderId="0" xfId="0" applyNumberFormat="1"/>
    <xf numFmtId="10" fontId="0" fillId="0" borderId="3" xfId="0" applyNumberFormat="1" applyBorder="1"/>
    <xf numFmtId="10" fontId="1" fillId="0" borderId="0" xfId="0" applyNumberFormat="1" applyFont="1"/>
    <xf numFmtId="10" fontId="0" fillId="0" borderId="7" xfId="0" applyNumberFormat="1" applyBorder="1"/>
    <xf numFmtId="0" fontId="3" fillId="0" borderId="0" xfId="0" applyFont="1" applyAlignment="1">
      <alignment horizontal="left"/>
    </xf>
    <xf numFmtId="0" fontId="1" fillId="0" borderId="0" xfId="0" applyFont="1"/>
    <xf numFmtId="40" fontId="1" fillId="0" borderId="3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16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1693C-125E-44A1-952A-E5A69A9DF074}">
  <dimension ref="A1:N593"/>
  <sheetViews>
    <sheetView workbookViewId="0">
      <pane ySplit="1" topLeftCell="A474" activePane="bottomLeft" state="frozen"/>
      <selection pane="bottomLeft" activeCell="A569" sqref="A569:G593"/>
    </sheetView>
  </sheetViews>
  <sheetFormatPr defaultRowHeight="14.4" x14ac:dyDescent="0.3"/>
  <cols>
    <col min="1" max="1" width="28.77734375" customWidth="1"/>
    <col min="2" max="2" width="40.77734375" customWidth="1"/>
    <col min="3" max="4" width="16.77734375" customWidth="1"/>
    <col min="5" max="5" width="20.77734375" customWidth="1"/>
    <col min="6" max="6" width="25.77734375" customWidth="1"/>
    <col min="7" max="7" width="16.77734375" customWidth="1"/>
  </cols>
  <sheetData>
    <row r="1" spans="1:14" ht="57.6" x14ac:dyDescent="0.3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3"/>
      <c r="I1" s="3"/>
      <c r="J1" s="3"/>
      <c r="K1" s="3"/>
      <c r="L1" s="3"/>
      <c r="M1" s="3"/>
      <c r="N1" s="3"/>
    </row>
    <row r="2" spans="1:14" x14ac:dyDescent="0.3">
      <c r="A2" s="8" t="s">
        <v>7</v>
      </c>
      <c r="B2" s="6"/>
      <c r="C2" s="7"/>
      <c r="D2" s="7"/>
      <c r="E2" s="7"/>
      <c r="F2" s="7"/>
      <c r="G2" s="7"/>
      <c r="H2" s="3"/>
      <c r="I2" s="3"/>
      <c r="J2" s="3"/>
      <c r="K2" s="3"/>
      <c r="L2" s="3"/>
      <c r="M2" s="3"/>
      <c r="N2" s="3"/>
    </row>
    <row r="3" spans="1:14" x14ac:dyDescent="0.3">
      <c r="A3" s="8" t="s">
        <v>8</v>
      </c>
      <c r="B3" s="6"/>
      <c r="C3" s="7"/>
      <c r="D3" s="7"/>
      <c r="E3" s="7"/>
      <c r="F3" s="7"/>
      <c r="G3" s="7"/>
      <c r="H3" s="3"/>
      <c r="I3" s="3"/>
      <c r="J3" s="3"/>
      <c r="K3" s="3"/>
      <c r="L3" s="3"/>
      <c r="M3" s="3"/>
      <c r="N3" s="3"/>
    </row>
    <row r="4" spans="1:14" x14ac:dyDescent="0.3">
      <c r="A4" s="2" t="s">
        <v>9</v>
      </c>
      <c r="B4" s="2" t="s">
        <v>10</v>
      </c>
      <c r="C4" s="9">
        <v>398773.52</v>
      </c>
      <c r="D4" s="9">
        <v>404309.71</v>
      </c>
      <c r="E4" s="9">
        <v>410623.36</v>
      </c>
      <c r="F4" s="9">
        <v>440000</v>
      </c>
      <c r="G4" s="9">
        <f>(F4*2%)+F4</f>
        <v>448800</v>
      </c>
      <c r="H4" s="3"/>
      <c r="I4" s="3"/>
      <c r="J4" s="3"/>
      <c r="K4" s="3"/>
      <c r="L4" s="3"/>
      <c r="M4" s="3"/>
      <c r="N4" s="3"/>
    </row>
    <row r="5" spans="1:14" x14ac:dyDescent="0.3">
      <c r="A5" s="1" t="s">
        <v>11</v>
      </c>
      <c r="B5" s="1" t="s">
        <v>12</v>
      </c>
      <c r="C5" s="10">
        <v>18922.61</v>
      </c>
      <c r="D5" s="10">
        <v>27865.27</v>
      </c>
      <c r="E5" s="10">
        <v>0</v>
      </c>
      <c r="F5" s="10">
        <v>0</v>
      </c>
      <c r="G5" s="9">
        <f t="shared" ref="G5:G28" si="0">(F5*2%)+F5</f>
        <v>0</v>
      </c>
    </row>
    <row r="6" spans="1:14" x14ac:dyDescent="0.3">
      <c r="A6" s="1" t="s">
        <v>13</v>
      </c>
      <c r="B6" s="1" t="s">
        <v>14</v>
      </c>
      <c r="C6" s="10">
        <v>2126.5700000000002</v>
      </c>
      <c r="D6" s="10">
        <v>4306.47</v>
      </c>
      <c r="E6" s="10">
        <v>1163.78</v>
      </c>
      <c r="F6" s="10">
        <v>1793</v>
      </c>
      <c r="G6" s="9">
        <f t="shared" si="0"/>
        <v>1828.86</v>
      </c>
    </row>
    <row r="7" spans="1:14" x14ac:dyDescent="0.3">
      <c r="A7" s="1" t="s">
        <v>15</v>
      </c>
      <c r="B7" s="1" t="s">
        <v>16</v>
      </c>
      <c r="C7" s="10">
        <v>-2727.75</v>
      </c>
      <c r="D7" s="10">
        <v>-7495.71</v>
      </c>
      <c r="E7" s="10">
        <v>-752.32</v>
      </c>
      <c r="F7" s="10">
        <v>-5000</v>
      </c>
      <c r="G7" s="9">
        <f t="shared" si="0"/>
        <v>-5100</v>
      </c>
    </row>
    <row r="8" spans="1:14" x14ac:dyDescent="0.3">
      <c r="A8" s="1" t="s">
        <v>17</v>
      </c>
      <c r="B8" s="1" t="s">
        <v>18</v>
      </c>
      <c r="C8" s="10">
        <v>7352.5</v>
      </c>
      <c r="D8" s="10">
        <v>7217.5</v>
      </c>
      <c r="E8" s="10">
        <v>6109.3</v>
      </c>
      <c r="F8" s="10">
        <v>6533</v>
      </c>
      <c r="G8" s="9">
        <f t="shared" si="0"/>
        <v>6663.66</v>
      </c>
    </row>
    <row r="9" spans="1:14" x14ac:dyDescent="0.3">
      <c r="A9" s="1" t="s">
        <v>19</v>
      </c>
      <c r="B9" s="1" t="s">
        <v>20</v>
      </c>
      <c r="C9" s="10">
        <v>317391.58</v>
      </c>
      <c r="D9" s="10">
        <v>269126.2</v>
      </c>
      <c r="E9" s="10">
        <v>294673.28999999998</v>
      </c>
      <c r="F9" s="10">
        <v>257765</v>
      </c>
      <c r="G9" s="9">
        <f t="shared" si="0"/>
        <v>262920.3</v>
      </c>
    </row>
    <row r="10" spans="1:14" x14ac:dyDescent="0.3">
      <c r="A10" s="1" t="s">
        <v>21</v>
      </c>
      <c r="B10" s="1" t="s">
        <v>22</v>
      </c>
      <c r="C10" s="10">
        <v>0</v>
      </c>
      <c r="D10" s="10">
        <v>0</v>
      </c>
      <c r="E10" s="10">
        <v>0</v>
      </c>
      <c r="F10" s="10">
        <v>1307</v>
      </c>
      <c r="G10" s="9">
        <f t="shared" si="0"/>
        <v>1333.14</v>
      </c>
    </row>
    <row r="11" spans="1:14" x14ac:dyDescent="0.3">
      <c r="A11" s="1" t="s">
        <v>23</v>
      </c>
      <c r="B11" s="1" t="s">
        <v>24</v>
      </c>
      <c r="C11" s="10">
        <v>0</v>
      </c>
      <c r="D11" s="10">
        <v>3200</v>
      </c>
      <c r="E11" s="10">
        <v>4600</v>
      </c>
      <c r="F11" s="10">
        <v>3200</v>
      </c>
      <c r="G11" s="9">
        <f t="shared" si="0"/>
        <v>3264</v>
      </c>
    </row>
    <row r="12" spans="1:14" x14ac:dyDescent="0.3">
      <c r="A12" s="1" t="s">
        <v>25</v>
      </c>
      <c r="B12" s="1" t="s">
        <v>26</v>
      </c>
      <c r="C12" s="10">
        <v>0</v>
      </c>
      <c r="D12" s="10">
        <v>0</v>
      </c>
      <c r="E12" s="10">
        <v>1423153.18</v>
      </c>
      <c r="F12" s="10">
        <v>2000000</v>
      </c>
      <c r="G12" s="9">
        <f t="shared" si="0"/>
        <v>2040000</v>
      </c>
    </row>
    <row r="13" spans="1:14" x14ac:dyDescent="0.3">
      <c r="A13" s="1" t="s">
        <v>27</v>
      </c>
      <c r="B13" s="1" t="s">
        <v>28</v>
      </c>
      <c r="C13" s="10">
        <v>0</v>
      </c>
      <c r="D13" s="10">
        <v>9967.2000000000007</v>
      </c>
      <c r="E13" s="10">
        <v>0</v>
      </c>
      <c r="F13" s="10">
        <v>0</v>
      </c>
      <c r="G13" s="9">
        <f t="shared" si="0"/>
        <v>0</v>
      </c>
    </row>
    <row r="14" spans="1:14" x14ac:dyDescent="0.3">
      <c r="A14" s="1" t="s">
        <v>29</v>
      </c>
      <c r="B14" s="1" t="s">
        <v>30</v>
      </c>
      <c r="C14" s="10">
        <v>16153.87</v>
      </c>
      <c r="D14" s="10">
        <v>15863.5</v>
      </c>
      <c r="E14" s="10">
        <v>17422.07</v>
      </c>
      <c r="F14" s="10">
        <v>13289</v>
      </c>
      <c r="G14" s="9">
        <f t="shared" si="0"/>
        <v>13554.78</v>
      </c>
    </row>
    <row r="15" spans="1:14" x14ac:dyDescent="0.3">
      <c r="A15" s="1" t="s">
        <v>31</v>
      </c>
      <c r="B15" s="1" t="s">
        <v>32</v>
      </c>
      <c r="C15" s="10">
        <v>9098.69</v>
      </c>
      <c r="D15" s="10">
        <v>6325.37</v>
      </c>
      <c r="E15" s="10">
        <v>8288.82</v>
      </c>
      <c r="F15" s="10">
        <v>23124</v>
      </c>
      <c r="G15" s="9">
        <f t="shared" si="0"/>
        <v>23586.48</v>
      </c>
    </row>
    <row r="16" spans="1:14" x14ac:dyDescent="0.3">
      <c r="A16" s="1" t="s">
        <v>33</v>
      </c>
      <c r="B16" s="1" t="s">
        <v>34</v>
      </c>
      <c r="C16" s="10">
        <v>662.3</v>
      </c>
      <c r="D16" s="10">
        <v>4056.55</v>
      </c>
      <c r="E16" s="10">
        <v>45934.7</v>
      </c>
      <c r="F16" s="10">
        <v>8490</v>
      </c>
      <c r="G16" s="9">
        <f t="shared" si="0"/>
        <v>8659.7999999999993</v>
      </c>
    </row>
    <row r="17" spans="1:7" x14ac:dyDescent="0.3">
      <c r="A17" s="1" t="s">
        <v>36</v>
      </c>
      <c r="B17" s="1" t="s">
        <v>37</v>
      </c>
      <c r="C17" s="10">
        <v>5366.11</v>
      </c>
      <c r="D17" s="10">
        <v>2809.73</v>
      </c>
      <c r="E17" s="10">
        <v>5802.83</v>
      </c>
      <c r="F17" s="10">
        <v>4595</v>
      </c>
      <c r="G17" s="9">
        <f t="shared" si="0"/>
        <v>4686.8999999999996</v>
      </c>
    </row>
    <row r="18" spans="1:7" x14ac:dyDescent="0.3">
      <c r="A18" s="1" t="s">
        <v>40</v>
      </c>
      <c r="B18" s="1" t="s">
        <v>41</v>
      </c>
      <c r="C18" s="10">
        <v>1662.5</v>
      </c>
      <c r="D18" s="10">
        <v>13560.2</v>
      </c>
      <c r="E18" s="10">
        <v>14172.7</v>
      </c>
      <c r="F18" s="10">
        <v>6230</v>
      </c>
      <c r="G18" s="9">
        <f t="shared" si="0"/>
        <v>6354.6</v>
      </c>
    </row>
    <row r="19" spans="1:7" x14ac:dyDescent="0.3">
      <c r="A19" s="1" t="s">
        <v>42</v>
      </c>
      <c r="B19" s="1" t="s">
        <v>43</v>
      </c>
      <c r="C19" s="10">
        <v>19786.689999999999</v>
      </c>
      <c r="D19" s="10">
        <v>26234.68</v>
      </c>
      <c r="E19" s="10">
        <v>25568.43</v>
      </c>
      <c r="F19" s="10">
        <v>0</v>
      </c>
      <c r="G19" s="9">
        <f t="shared" si="0"/>
        <v>0</v>
      </c>
    </row>
    <row r="20" spans="1:7" x14ac:dyDescent="0.3">
      <c r="A20" s="1" t="s">
        <v>45</v>
      </c>
      <c r="B20" s="1" t="s">
        <v>46</v>
      </c>
      <c r="C20" s="10">
        <v>248088.55</v>
      </c>
      <c r="D20" s="10">
        <v>245838.38</v>
      </c>
      <c r="E20" s="10">
        <v>179161.19</v>
      </c>
      <c r="F20" s="10">
        <v>270279</v>
      </c>
      <c r="G20" s="9">
        <f t="shared" si="0"/>
        <v>275684.58</v>
      </c>
    </row>
    <row r="21" spans="1:7" x14ac:dyDescent="0.3">
      <c r="A21" s="1" t="s">
        <v>50</v>
      </c>
      <c r="B21" s="1" t="s">
        <v>51</v>
      </c>
      <c r="C21" s="10">
        <v>8615</v>
      </c>
      <c r="D21" s="10">
        <v>11421</v>
      </c>
      <c r="E21" s="10">
        <v>6140</v>
      </c>
      <c r="F21" s="10">
        <v>9607</v>
      </c>
      <c r="G21" s="9">
        <f t="shared" si="0"/>
        <v>9799.14</v>
      </c>
    </row>
    <row r="22" spans="1:7" x14ac:dyDescent="0.3">
      <c r="A22" s="1" t="s">
        <v>52</v>
      </c>
      <c r="B22" s="1" t="s">
        <v>53</v>
      </c>
      <c r="C22" s="10">
        <v>1300</v>
      </c>
      <c r="D22" s="10">
        <v>0</v>
      </c>
      <c r="E22" s="10">
        <v>0</v>
      </c>
      <c r="F22" s="10">
        <v>1922</v>
      </c>
      <c r="G22" s="9">
        <f t="shared" si="0"/>
        <v>1960.44</v>
      </c>
    </row>
    <row r="23" spans="1:7" x14ac:dyDescent="0.3">
      <c r="A23" s="1" t="s">
        <v>54</v>
      </c>
      <c r="B23" s="1" t="s">
        <v>55</v>
      </c>
      <c r="C23" s="10">
        <v>350</v>
      </c>
      <c r="D23" s="10">
        <v>750</v>
      </c>
      <c r="E23" s="10">
        <v>650</v>
      </c>
      <c r="F23" s="10">
        <v>126</v>
      </c>
      <c r="G23" s="9">
        <f t="shared" si="0"/>
        <v>128.52000000000001</v>
      </c>
    </row>
    <row r="24" spans="1:7" x14ac:dyDescent="0.3">
      <c r="A24" s="1" t="s">
        <v>56</v>
      </c>
      <c r="B24" s="1" t="s">
        <v>57</v>
      </c>
      <c r="C24" s="10">
        <v>2186521</v>
      </c>
      <c r="D24" s="10">
        <v>2795788</v>
      </c>
      <c r="E24" s="10">
        <v>2040217</v>
      </c>
      <c r="F24" s="10">
        <v>2208000</v>
      </c>
      <c r="G24" s="9">
        <f t="shared" si="0"/>
        <v>2252160</v>
      </c>
    </row>
    <row r="25" spans="1:7" x14ac:dyDescent="0.3">
      <c r="A25" s="1" t="s">
        <v>58</v>
      </c>
      <c r="B25" s="1" t="s">
        <v>59</v>
      </c>
      <c r="C25" s="10">
        <v>4475</v>
      </c>
      <c r="D25" s="10">
        <v>5325</v>
      </c>
      <c r="E25" s="10">
        <v>7400</v>
      </c>
      <c r="F25" s="10">
        <v>2613</v>
      </c>
      <c r="G25" s="9">
        <f t="shared" si="0"/>
        <v>2665.26</v>
      </c>
    </row>
    <row r="26" spans="1:7" x14ac:dyDescent="0.3">
      <c r="A26" s="1" t="s">
        <v>60</v>
      </c>
      <c r="B26" s="1" t="s">
        <v>61</v>
      </c>
      <c r="C26" s="10">
        <v>2230</v>
      </c>
      <c r="D26" s="10">
        <v>480</v>
      </c>
      <c r="E26" s="10">
        <v>160</v>
      </c>
      <c r="F26" s="10">
        <v>641</v>
      </c>
      <c r="G26" s="9">
        <f t="shared" si="0"/>
        <v>653.82000000000005</v>
      </c>
    </row>
    <row r="27" spans="1:7" x14ac:dyDescent="0.3">
      <c r="A27" s="1" t="s">
        <v>62</v>
      </c>
      <c r="B27" s="1" t="s">
        <v>63</v>
      </c>
      <c r="C27" s="10">
        <v>2978.25</v>
      </c>
      <c r="D27" s="10">
        <v>52040.14</v>
      </c>
      <c r="E27" s="10">
        <v>58768.71</v>
      </c>
      <c r="F27" s="10">
        <v>15918</v>
      </c>
      <c r="G27" s="9">
        <f t="shared" si="0"/>
        <v>16236.36</v>
      </c>
    </row>
    <row r="28" spans="1:7" ht="15" thickBot="1" x14ac:dyDescent="0.35">
      <c r="A28" s="1" t="s">
        <v>64</v>
      </c>
      <c r="B28" s="1" t="s">
        <v>65</v>
      </c>
      <c r="C28" s="10">
        <v>2173.21</v>
      </c>
      <c r="D28" s="10">
        <v>2777.4</v>
      </c>
      <c r="E28" s="10">
        <v>897.53</v>
      </c>
      <c r="F28" s="10">
        <v>0</v>
      </c>
      <c r="G28" s="9">
        <f t="shared" si="0"/>
        <v>0</v>
      </c>
    </row>
    <row r="29" spans="1:7" ht="15" thickTop="1" x14ac:dyDescent="0.3">
      <c r="B29" s="12"/>
      <c r="C29" s="14">
        <f>SUM($C$4:$C$28)</f>
        <v>3251300.2</v>
      </c>
      <c r="D29" s="14">
        <f>SUM($D$4:$D$28)</f>
        <v>3901766.59</v>
      </c>
      <c r="E29" s="14">
        <f>SUM($E$4:$E$28)</f>
        <v>4550154.57</v>
      </c>
      <c r="F29" s="14">
        <f>SUM($F$4:$F$28)</f>
        <v>5270432</v>
      </c>
      <c r="G29" s="14">
        <f>SUM($G$4:$G$28)</f>
        <v>5375840.6399999997</v>
      </c>
    </row>
    <row r="30" spans="1:7" x14ac:dyDescent="0.3">
      <c r="A30" s="16"/>
      <c r="B30" s="15"/>
      <c r="C30" s="19"/>
      <c r="D30" s="19"/>
      <c r="E30" s="19"/>
      <c r="F30" s="19"/>
      <c r="G30" s="19"/>
    </row>
    <row r="31" spans="1:7" x14ac:dyDescent="0.3">
      <c r="A31" s="20" t="s">
        <v>38</v>
      </c>
      <c r="B31" s="20" t="s">
        <v>39</v>
      </c>
      <c r="C31" s="21">
        <v>0</v>
      </c>
      <c r="D31" s="21">
        <v>0</v>
      </c>
      <c r="E31" s="21">
        <v>0</v>
      </c>
      <c r="F31" s="21">
        <v>653</v>
      </c>
      <c r="G31" s="9">
        <f t="shared" ref="G31" si="1">(F31*2%)+F31</f>
        <v>666.06</v>
      </c>
    </row>
    <row r="32" spans="1:7" ht="15" thickBot="1" x14ac:dyDescent="0.35">
      <c r="A32" s="22"/>
      <c r="B32" s="26"/>
      <c r="C32" s="27">
        <f>SUM(C31)</f>
        <v>0</v>
      </c>
      <c r="D32" s="27">
        <f t="shared" ref="D32:G32" si="2">SUM(D31)</f>
        <v>0</v>
      </c>
      <c r="E32" s="27">
        <f t="shared" si="2"/>
        <v>0</v>
      </c>
      <c r="F32" s="27">
        <f t="shared" si="2"/>
        <v>653</v>
      </c>
      <c r="G32" s="27">
        <f t="shared" si="2"/>
        <v>666.06</v>
      </c>
    </row>
    <row r="33" spans="1:7" ht="15" thickTop="1" x14ac:dyDescent="0.3">
      <c r="A33" s="13" t="s">
        <v>66</v>
      </c>
      <c r="B33" s="11"/>
      <c r="C33" s="23">
        <f>C29+C32</f>
        <v>3251300.2</v>
      </c>
      <c r="D33" s="23">
        <f t="shared" ref="D33:G33" si="3">D29+D32</f>
        <v>3901766.59</v>
      </c>
      <c r="E33" s="23">
        <f t="shared" si="3"/>
        <v>4550154.57</v>
      </c>
      <c r="F33" s="23">
        <f t="shared" si="3"/>
        <v>5271085</v>
      </c>
      <c r="G33" s="23">
        <f t="shared" si="3"/>
        <v>5376506.6999999993</v>
      </c>
    </row>
    <row r="34" spans="1:7" x14ac:dyDescent="0.3">
      <c r="A34" s="16"/>
      <c r="B34" s="11"/>
      <c r="C34" s="23"/>
      <c r="D34" s="23"/>
      <c r="E34" s="23"/>
      <c r="F34" s="23"/>
      <c r="G34" s="23"/>
    </row>
    <row r="35" spans="1:7" x14ac:dyDescent="0.3">
      <c r="A35" s="16" t="s">
        <v>67</v>
      </c>
      <c r="B35" s="15"/>
      <c r="C35" s="15"/>
      <c r="D35" s="15"/>
      <c r="E35" s="15"/>
      <c r="F35" s="15"/>
      <c r="G35" s="15"/>
    </row>
    <row r="36" spans="1:7" x14ac:dyDescent="0.3">
      <c r="A36" s="16" t="s">
        <v>679</v>
      </c>
      <c r="B36" s="15"/>
      <c r="C36" s="15"/>
      <c r="D36" s="15"/>
      <c r="E36" s="15"/>
      <c r="F36" s="15"/>
      <c r="G36" s="15"/>
    </row>
    <row r="37" spans="1:7" x14ac:dyDescent="0.3">
      <c r="A37" s="1" t="s">
        <v>68</v>
      </c>
      <c r="B37" s="1" t="s">
        <v>69</v>
      </c>
      <c r="C37" s="10">
        <v>18200.48</v>
      </c>
      <c r="D37" s="10">
        <v>17150.48</v>
      </c>
      <c r="E37" s="10">
        <v>15160.92</v>
      </c>
      <c r="F37" s="10">
        <v>18500</v>
      </c>
      <c r="G37" s="10">
        <f>(F37*3%)+F37</f>
        <v>19055</v>
      </c>
    </row>
    <row r="38" spans="1:7" x14ac:dyDescent="0.3">
      <c r="A38" s="1" t="s">
        <v>70</v>
      </c>
      <c r="B38" s="1" t="s">
        <v>71</v>
      </c>
      <c r="C38" s="10">
        <v>1128.8</v>
      </c>
      <c r="D38" s="10">
        <v>2022.14</v>
      </c>
      <c r="E38" s="10">
        <v>1635.05</v>
      </c>
      <c r="F38" s="10">
        <v>2170</v>
      </c>
      <c r="G38" s="10">
        <f t="shared" ref="G38:G45" si="4">(F38*3%)+F38</f>
        <v>2235.1</v>
      </c>
    </row>
    <row r="39" spans="1:7" x14ac:dyDescent="0.3">
      <c r="A39" s="1" t="s">
        <v>72</v>
      </c>
      <c r="B39" s="1" t="s">
        <v>73</v>
      </c>
      <c r="C39" s="10">
        <v>263.86</v>
      </c>
      <c r="D39" s="10">
        <v>472.74</v>
      </c>
      <c r="E39" s="10">
        <v>382.4</v>
      </c>
      <c r="F39" s="10">
        <v>508</v>
      </c>
      <c r="G39" s="10">
        <f t="shared" si="4"/>
        <v>523.24</v>
      </c>
    </row>
    <row r="40" spans="1:7" x14ac:dyDescent="0.3">
      <c r="A40" s="1" t="s">
        <v>75</v>
      </c>
      <c r="B40" s="1" t="s">
        <v>76</v>
      </c>
      <c r="C40" s="10">
        <v>0</v>
      </c>
      <c r="D40" s="10">
        <v>15459.12</v>
      </c>
      <c r="E40" s="10">
        <v>11206.3</v>
      </c>
      <c r="F40" s="10">
        <v>16995</v>
      </c>
      <c r="G40" s="10">
        <f t="shared" si="4"/>
        <v>17504.849999999999</v>
      </c>
    </row>
    <row r="41" spans="1:7" x14ac:dyDescent="0.3">
      <c r="A41" s="1" t="s">
        <v>78</v>
      </c>
      <c r="B41" s="1" t="s">
        <v>79</v>
      </c>
      <c r="C41" s="10">
        <v>0</v>
      </c>
      <c r="D41" s="10">
        <v>24519</v>
      </c>
      <c r="E41" s="10">
        <v>20200</v>
      </c>
      <c r="F41" s="10">
        <v>20120</v>
      </c>
      <c r="G41" s="10">
        <f t="shared" si="4"/>
        <v>20723.599999999999</v>
      </c>
    </row>
    <row r="42" spans="1:7" x14ac:dyDescent="0.3">
      <c r="A42" s="1" t="s">
        <v>80</v>
      </c>
      <c r="B42" s="1" t="s">
        <v>81</v>
      </c>
      <c r="C42" s="10">
        <v>810.35</v>
      </c>
      <c r="D42" s="10">
        <v>787.81</v>
      </c>
      <c r="E42" s="10">
        <v>805.24</v>
      </c>
      <c r="F42" s="10">
        <v>824</v>
      </c>
      <c r="G42" s="10">
        <f t="shared" si="4"/>
        <v>848.72</v>
      </c>
    </row>
    <row r="43" spans="1:7" x14ac:dyDescent="0.3">
      <c r="A43" s="1" t="s">
        <v>85</v>
      </c>
      <c r="B43" s="1" t="s">
        <v>86</v>
      </c>
      <c r="C43" s="10">
        <v>0</v>
      </c>
      <c r="D43" s="10">
        <v>12777.6</v>
      </c>
      <c r="E43" s="10">
        <v>17510.13</v>
      </c>
      <c r="F43" s="10">
        <v>19200</v>
      </c>
      <c r="G43" s="10">
        <f t="shared" si="4"/>
        <v>19776</v>
      </c>
    </row>
    <row r="44" spans="1:7" x14ac:dyDescent="0.3">
      <c r="A44" s="1" t="s">
        <v>88</v>
      </c>
      <c r="B44" s="1" t="s">
        <v>89</v>
      </c>
      <c r="C44" s="10">
        <v>0</v>
      </c>
      <c r="D44" s="10">
        <v>25.43</v>
      </c>
      <c r="E44" s="10">
        <v>0</v>
      </c>
      <c r="F44" s="10">
        <v>2563</v>
      </c>
      <c r="G44" s="10">
        <f t="shared" si="4"/>
        <v>2639.89</v>
      </c>
    </row>
    <row r="45" spans="1:7" x14ac:dyDescent="0.3">
      <c r="A45" s="20" t="s">
        <v>90</v>
      </c>
      <c r="B45" s="20" t="s">
        <v>91</v>
      </c>
      <c r="C45" s="21">
        <v>6048.2</v>
      </c>
      <c r="D45" s="21">
        <v>6653.02</v>
      </c>
      <c r="E45" s="21">
        <v>7318</v>
      </c>
      <c r="F45" s="21">
        <v>7500</v>
      </c>
      <c r="G45" s="21">
        <f t="shared" si="4"/>
        <v>7725</v>
      </c>
    </row>
    <row r="46" spans="1:7" x14ac:dyDescent="0.3">
      <c r="A46" s="1"/>
      <c r="B46" s="1"/>
      <c r="C46" s="10">
        <f>SUM(C37:C45)</f>
        <v>26451.69</v>
      </c>
      <c r="D46" s="10">
        <f>SUM(D37:D45)</f>
        <v>79867.34</v>
      </c>
      <c r="E46" s="10">
        <f>SUM(E37:E45)</f>
        <v>74218.039999999994</v>
      </c>
      <c r="F46" s="10">
        <f>SUM(F37:F45)</f>
        <v>88380</v>
      </c>
      <c r="G46" s="10">
        <f>SUM(G37:G45)</f>
        <v>91031.400000000009</v>
      </c>
    </row>
    <row r="47" spans="1:7" x14ac:dyDescent="0.3">
      <c r="A47" s="1"/>
      <c r="B47" s="1"/>
      <c r="C47" s="10"/>
      <c r="D47" s="10"/>
      <c r="E47" s="10"/>
      <c r="F47" s="10"/>
      <c r="G47" s="10"/>
    </row>
    <row r="48" spans="1:7" x14ac:dyDescent="0.3">
      <c r="A48" s="24" t="s">
        <v>680</v>
      </c>
      <c r="B48" s="1"/>
      <c r="C48" s="10"/>
      <c r="D48" s="10"/>
      <c r="E48" s="10"/>
      <c r="F48" s="10"/>
      <c r="G48" s="10"/>
    </row>
    <row r="49" spans="1:7" x14ac:dyDescent="0.3">
      <c r="A49" s="1" t="s">
        <v>92</v>
      </c>
      <c r="B49" s="1" t="s">
        <v>93</v>
      </c>
      <c r="C49" s="10">
        <v>1600</v>
      </c>
      <c r="D49" s="10">
        <v>1250</v>
      </c>
      <c r="E49" s="10">
        <v>850</v>
      </c>
      <c r="F49" s="10">
        <v>1639</v>
      </c>
      <c r="G49" s="10">
        <f t="shared" ref="G49:G51" si="5">(F49*3%)+F49</f>
        <v>1688.17</v>
      </c>
    </row>
    <row r="50" spans="1:7" x14ac:dyDescent="0.3">
      <c r="A50" s="1" t="s">
        <v>94</v>
      </c>
      <c r="B50" s="1" t="s">
        <v>71</v>
      </c>
      <c r="C50" s="10">
        <v>99.2</v>
      </c>
      <c r="D50" s="10">
        <v>77.5</v>
      </c>
      <c r="E50" s="10">
        <v>52.7</v>
      </c>
      <c r="F50" s="10">
        <v>102</v>
      </c>
      <c r="G50" s="10">
        <f t="shared" si="5"/>
        <v>105.06</v>
      </c>
    </row>
    <row r="51" spans="1:7" x14ac:dyDescent="0.3">
      <c r="A51" s="20" t="s">
        <v>95</v>
      </c>
      <c r="B51" s="20" t="s">
        <v>73</v>
      </c>
      <c r="C51" s="21">
        <v>23.21</v>
      </c>
      <c r="D51" s="21">
        <v>18.170000000000002</v>
      </c>
      <c r="E51" s="21">
        <v>12.34</v>
      </c>
      <c r="F51" s="21">
        <v>23</v>
      </c>
      <c r="G51" s="21">
        <f t="shared" si="5"/>
        <v>23.69</v>
      </c>
    </row>
    <row r="52" spans="1:7" x14ac:dyDescent="0.3">
      <c r="A52" s="1"/>
      <c r="B52" s="1"/>
      <c r="C52" s="10">
        <f>SUM(C49:C51)</f>
        <v>1722.41</v>
      </c>
      <c r="D52" s="10">
        <f t="shared" ref="D52:G52" si="6">SUM(D49:D51)</f>
        <v>1345.67</v>
      </c>
      <c r="E52" s="10">
        <f t="shared" si="6"/>
        <v>915.04000000000008</v>
      </c>
      <c r="F52" s="10">
        <f t="shared" si="6"/>
        <v>1764</v>
      </c>
      <c r="G52" s="10">
        <f t="shared" si="6"/>
        <v>1816.92</v>
      </c>
    </row>
    <row r="53" spans="1:7" x14ac:dyDescent="0.3">
      <c r="A53" s="1"/>
      <c r="B53" s="1"/>
      <c r="C53" s="10"/>
      <c r="D53" s="10"/>
      <c r="E53" s="10"/>
      <c r="F53" s="10"/>
      <c r="G53" s="10"/>
    </row>
    <row r="54" spans="1:7" x14ac:dyDescent="0.3">
      <c r="A54" s="24" t="s">
        <v>681</v>
      </c>
      <c r="B54" s="1"/>
      <c r="C54" s="10"/>
      <c r="D54" s="10"/>
      <c r="E54" s="10"/>
      <c r="F54" s="10"/>
      <c r="G54" s="10"/>
    </row>
    <row r="55" spans="1:7" x14ac:dyDescent="0.3">
      <c r="A55" s="1" t="s">
        <v>96</v>
      </c>
      <c r="B55" s="1" t="s">
        <v>69</v>
      </c>
      <c r="C55" s="10">
        <v>22799.919999999998</v>
      </c>
      <c r="D55" s="10">
        <v>22799.919999999998</v>
      </c>
      <c r="E55" s="10">
        <v>19844.939999999999</v>
      </c>
      <c r="F55" s="10">
        <v>22800</v>
      </c>
      <c r="G55" s="10">
        <f t="shared" ref="G55:G79" si="7">(F55*3%)+F55</f>
        <v>23484</v>
      </c>
    </row>
    <row r="56" spans="1:7" x14ac:dyDescent="0.3">
      <c r="A56" s="1" t="s">
        <v>97</v>
      </c>
      <c r="B56" s="1" t="s">
        <v>98</v>
      </c>
      <c r="C56" s="10">
        <v>32514.05</v>
      </c>
      <c r="D56" s="10">
        <v>0</v>
      </c>
      <c r="E56" s="10">
        <v>0</v>
      </c>
      <c r="F56" s="10">
        <v>0</v>
      </c>
      <c r="G56" s="10">
        <f t="shared" si="7"/>
        <v>0</v>
      </c>
    </row>
    <row r="57" spans="1:7" x14ac:dyDescent="0.3">
      <c r="A57" s="1" t="s">
        <v>99</v>
      </c>
      <c r="B57" s="1" t="s">
        <v>100</v>
      </c>
      <c r="C57" s="10">
        <v>44281.29</v>
      </c>
      <c r="D57" s="10">
        <v>0</v>
      </c>
      <c r="E57" s="10">
        <v>0</v>
      </c>
      <c r="F57" s="10">
        <v>0</v>
      </c>
      <c r="G57" s="10">
        <f t="shared" si="7"/>
        <v>0</v>
      </c>
    </row>
    <row r="58" spans="1:7" x14ac:dyDescent="0.3">
      <c r="A58" s="1" t="s">
        <v>101</v>
      </c>
      <c r="B58" s="1" t="s">
        <v>102</v>
      </c>
      <c r="C58" s="10">
        <v>1812.36</v>
      </c>
      <c r="D58" s="10">
        <v>2208.91</v>
      </c>
      <c r="E58" s="10">
        <v>903.1</v>
      </c>
      <c r="F58" s="10">
        <v>2281</v>
      </c>
      <c r="G58" s="10">
        <f t="shared" si="7"/>
        <v>2349.4299999999998</v>
      </c>
    </row>
    <row r="59" spans="1:7" x14ac:dyDescent="0.3">
      <c r="A59" s="1" t="s">
        <v>103</v>
      </c>
      <c r="B59" s="1" t="s">
        <v>104</v>
      </c>
      <c r="C59" s="10">
        <v>150</v>
      </c>
      <c r="D59" s="10">
        <v>0</v>
      </c>
      <c r="E59" s="10">
        <v>0</v>
      </c>
      <c r="F59" s="10">
        <v>0</v>
      </c>
      <c r="G59" s="10">
        <f t="shared" si="7"/>
        <v>0</v>
      </c>
    </row>
    <row r="60" spans="1:7" x14ac:dyDescent="0.3">
      <c r="A60" s="1" t="s">
        <v>105</v>
      </c>
      <c r="B60" s="1" t="s">
        <v>106</v>
      </c>
      <c r="C60" s="10">
        <v>24966.55</v>
      </c>
      <c r="D60" s="10">
        <v>25485.87</v>
      </c>
      <c r="E60" s="10">
        <v>23487.97</v>
      </c>
      <c r="F60" s="10">
        <v>27583</v>
      </c>
      <c r="G60" s="10">
        <f t="shared" si="7"/>
        <v>28410.49</v>
      </c>
    </row>
    <row r="61" spans="1:7" x14ac:dyDescent="0.3">
      <c r="A61" s="1" t="s">
        <v>107</v>
      </c>
      <c r="B61" s="1" t="s">
        <v>108</v>
      </c>
      <c r="C61" s="10">
        <v>436.37</v>
      </c>
      <c r="D61" s="10">
        <v>130.72</v>
      </c>
      <c r="E61" s="10">
        <v>73.16</v>
      </c>
      <c r="F61" s="10">
        <v>690</v>
      </c>
      <c r="G61" s="10">
        <f t="shared" si="7"/>
        <v>710.7</v>
      </c>
    </row>
    <row r="62" spans="1:7" x14ac:dyDescent="0.3">
      <c r="A62" s="1" t="s">
        <v>109</v>
      </c>
      <c r="B62" s="1" t="s">
        <v>71</v>
      </c>
      <c r="C62" s="10">
        <v>8663.99</v>
      </c>
      <c r="D62" s="10">
        <v>3908.14</v>
      </c>
      <c r="E62" s="10">
        <v>3174.38</v>
      </c>
      <c r="F62" s="10">
        <v>4326</v>
      </c>
      <c r="G62" s="10">
        <f t="shared" si="7"/>
        <v>4455.78</v>
      </c>
    </row>
    <row r="63" spans="1:7" x14ac:dyDescent="0.3">
      <c r="A63" s="1" t="s">
        <v>110</v>
      </c>
      <c r="B63" s="1" t="s">
        <v>73</v>
      </c>
      <c r="C63" s="10">
        <v>1928.85</v>
      </c>
      <c r="D63" s="10">
        <v>913.2</v>
      </c>
      <c r="E63" s="10">
        <v>703.41</v>
      </c>
      <c r="F63" s="10">
        <v>1030</v>
      </c>
      <c r="G63" s="10">
        <f t="shared" si="7"/>
        <v>1060.9000000000001</v>
      </c>
    </row>
    <row r="64" spans="1:7" x14ac:dyDescent="0.3">
      <c r="A64" s="1" t="s">
        <v>111</v>
      </c>
      <c r="B64" s="1" t="s">
        <v>74</v>
      </c>
      <c r="C64" s="10">
        <v>9054.42</v>
      </c>
      <c r="D64" s="10">
        <v>238.68</v>
      </c>
      <c r="E64" s="10">
        <v>137.5</v>
      </c>
      <c r="F64" s="10">
        <v>258</v>
      </c>
      <c r="G64" s="10">
        <f t="shared" si="7"/>
        <v>265.74</v>
      </c>
    </row>
    <row r="65" spans="1:7" x14ac:dyDescent="0.3">
      <c r="A65" s="1" t="s">
        <v>112</v>
      </c>
      <c r="B65" s="1" t="s">
        <v>76</v>
      </c>
      <c r="C65" s="10">
        <v>0</v>
      </c>
      <c r="D65" s="10">
        <v>12711.18</v>
      </c>
      <c r="E65" s="10">
        <v>5504.74</v>
      </c>
      <c r="F65" s="10">
        <v>6500</v>
      </c>
      <c r="G65" s="10">
        <f t="shared" si="7"/>
        <v>6695</v>
      </c>
    </row>
    <row r="66" spans="1:7" x14ac:dyDescent="0.3">
      <c r="A66" s="1" t="s">
        <v>113</v>
      </c>
      <c r="B66" s="1" t="s">
        <v>114</v>
      </c>
      <c r="C66" s="10">
        <v>0</v>
      </c>
      <c r="D66" s="10">
        <v>44.18</v>
      </c>
      <c r="E66" s="10">
        <v>0</v>
      </c>
      <c r="F66" s="10">
        <v>46</v>
      </c>
      <c r="G66" s="10">
        <f t="shared" si="7"/>
        <v>47.38</v>
      </c>
    </row>
    <row r="67" spans="1:7" x14ac:dyDescent="0.3">
      <c r="A67" s="1" t="s">
        <v>115</v>
      </c>
      <c r="B67" s="1" t="s">
        <v>116</v>
      </c>
      <c r="C67" s="10">
        <v>4364.0600000000004</v>
      </c>
      <c r="D67" s="10">
        <v>1371.54</v>
      </c>
      <c r="E67" s="10">
        <v>1599.87</v>
      </c>
      <c r="F67" s="10">
        <v>2576</v>
      </c>
      <c r="G67" s="10">
        <f t="shared" si="7"/>
        <v>2653.28</v>
      </c>
    </row>
    <row r="68" spans="1:7" x14ac:dyDescent="0.3">
      <c r="A68" s="1" t="s">
        <v>117</v>
      </c>
      <c r="B68" s="1" t="s">
        <v>77</v>
      </c>
      <c r="C68" s="10">
        <v>8355.8700000000008</v>
      </c>
      <c r="D68" s="10">
        <v>2989.91</v>
      </c>
      <c r="E68" s="10">
        <v>6288.01</v>
      </c>
      <c r="F68" s="10">
        <v>8820</v>
      </c>
      <c r="G68" s="10">
        <f t="shared" si="7"/>
        <v>9084.6</v>
      </c>
    </row>
    <row r="69" spans="1:7" x14ac:dyDescent="0.3">
      <c r="A69" s="1" t="s">
        <v>118</v>
      </c>
      <c r="B69" s="1" t="s">
        <v>79</v>
      </c>
      <c r="C69" s="10">
        <v>0</v>
      </c>
      <c r="D69" s="10">
        <v>6000</v>
      </c>
      <c r="E69" s="10">
        <v>10500</v>
      </c>
      <c r="F69" s="10">
        <v>10060</v>
      </c>
      <c r="G69" s="10">
        <f t="shared" si="7"/>
        <v>10361.799999999999</v>
      </c>
    </row>
    <row r="70" spans="1:7" x14ac:dyDescent="0.3">
      <c r="A70" s="1" t="s">
        <v>119</v>
      </c>
      <c r="B70" s="1" t="s">
        <v>120</v>
      </c>
      <c r="C70" s="10">
        <v>4933.68</v>
      </c>
      <c r="D70" s="10">
        <v>3518.55</v>
      </c>
      <c r="E70" s="10">
        <v>4612.58</v>
      </c>
      <c r="F70" s="10">
        <v>5305</v>
      </c>
      <c r="G70" s="10">
        <f t="shared" si="7"/>
        <v>5464.15</v>
      </c>
    </row>
    <row r="71" spans="1:7" x14ac:dyDescent="0.3">
      <c r="A71" s="1" t="s">
        <v>121</v>
      </c>
      <c r="B71" s="1" t="s">
        <v>122</v>
      </c>
      <c r="C71" s="10">
        <v>1083.3800000000001</v>
      </c>
      <c r="D71" s="10">
        <v>272.62</v>
      </c>
      <c r="E71" s="10">
        <v>287.16000000000003</v>
      </c>
      <c r="F71" s="10">
        <v>309</v>
      </c>
      <c r="G71" s="10">
        <f t="shared" si="7"/>
        <v>318.27</v>
      </c>
    </row>
    <row r="72" spans="1:7" x14ac:dyDescent="0.3">
      <c r="A72" s="1" t="s">
        <v>123</v>
      </c>
      <c r="B72" s="1" t="s">
        <v>81</v>
      </c>
      <c r="C72" s="10">
        <v>413.41</v>
      </c>
      <c r="D72" s="10">
        <v>181.24</v>
      </c>
      <c r="E72" s="10">
        <v>170.29</v>
      </c>
      <c r="F72" s="10">
        <v>206</v>
      </c>
      <c r="G72" s="10">
        <f t="shared" si="7"/>
        <v>212.18</v>
      </c>
    </row>
    <row r="73" spans="1:7" x14ac:dyDescent="0.3">
      <c r="A73" s="1" t="s">
        <v>125</v>
      </c>
      <c r="B73" s="1" t="s">
        <v>84</v>
      </c>
      <c r="C73" s="10">
        <v>100725.91</v>
      </c>
      <c r="D73" s="10">
        <v>76722.19</v>
      </c>
      <c r="E73" s="10">
        <v>61955.13</v>
      </c>
      <c r="F73" s="10">
        <v>109273</v>
      </c>
      <c r="G73" s="10">
        <f t="shared" si="7"/>
        <v>112551.19</v>
      </c>
    </row>
    <row r="74" spans="1:7" x14ac:dyDescent="0.3">
      <c r="A74" s="1" t="s">
        <v>126</v>
      </c>
      <c r="B74" s="1" t="s">
        <v>127</v>
      </c>
      <c r="C74" s="10">
        <v>34406.39</v>
      </c>
      <c r="D74" s="10">
        <v>0</v>
      </c>
      <c r="E74" s="10">
        <v>0</v>
      </c>
      <c r="F74" s="10">
        <v>0</v>
      </c>
      <c r="G74" s="10">
        <f t="shared" si="7"/>
        <v>0</v>
      </c>
    </row>
    <row r="75" spans="1:7" x14ac:dyDescent="0.3">
      <c r="A75" s="1" t="s">
        <v>130</v>
      </c>
      <c r="B75" s="1" t="s">
        <v>86</v>
      </c>
      <c r="C75" s="10">
        <v>0</v>
      </c>
      <c r="D75" s="10">
        <v>3961.08</v>
      </c>
      <c r="E75" s="10">
        <v>5432.68</v>
      </c>
      <c r="F75" s="10">
        <v>4350</v>
      </c>
      <c r="G75" s="10">
        <f t="shared" si="7"/>
        <v>4480.5</v>
      </c>
    </row>
    <row r="76" spans="1:7" x14ac:dyDescent="0.3">
      <c r="A76" s="1" t="s">
        <v>132</v>
      </c>
      <c r="B76" s="1" t="s">
        <v>133</v>
      </c>
      <c r="C76" s="10">
        <v>17940.12</v>
      </c>
      <c r="D76" s="10">
        <v>0</v>
      </c>
      <c r="E76" s="10">
        <v>0</v>
      </c>
      <c r="F76" s="10">
        <v>0</v>
      </c>
      <c r="G76" s="10">
        <f t="shared" si="7"/>
        <v>0</v>
      </c>
    </row>
    <row r="77" spans="1:7" x14ac:dyDescent="0.3">
      <c r="A77" s="1" t="s">
        <v>135</v>
      </c>
      <c r="B77" s="1" t="s">
        <v>89</v>
      </c>
      <c r="C77" s="10">
        <v>191.53</v>
      </c>
      <c r="D77" s="10">
        <v>530.83000000000004</v>
      </c>
      <c r="E77" s="10">
        <v>398.02</v>
      </c>
      <c r="F77" s="10">
        <v>515</v>
      </c>
      <c r="G77" s="10">
        <f t="shared" si="7"/>
        <v>530.45000000000005</v>
      </c>
    </row>
    <row r="78" spans="1:7" x14ac:dyDescent="0.3">
      <c r="A78" s="1" t="s">
        <v>136</v>
      </c>
      <c r="B78" s="1" t="s">
        <v>137</v>
      </c>
      <c r="C78" s="10">
        <v>124</v>
      </c>
      <c r="D78" s="10">
        <v>0</v>
      </c>
      <c r="E78" s="10">
        <v>0</v>
      </c>
      <c r="F78" s="10">
        <v>0</v>
      </c>
      <c r="G78" s="10">
        <f t="shared" si="7"/>
        <v>0</v>
      </c>
    </row>
    <row r="79" spans="1:7" x14ac:dyDescent="0.3">
      <c r="A79" s="20" t="s">
        <v>138</v>
      </c>
      <c r="B79" s="20" t="s">
        <v>91</v>
      </c>
      <c r="C79" s="21">
        <v>955</v>
      </c>
      <c r="D79" s="21">
        <v>25</v>
      </c>
      <c r="E79" s="21">
        <v>0</v>
      </c>
      <c r="F79" s="21">
        <v>0</v>
      </c>
      <c r="G79" s="21">
        <f t="shared" si="7"/>
        <v>0</v>
      </c>
    </row>
    <row r="80" spans="1:7" x14ac:dyDescent="0.3">
      <c r="A80" s="1"/>
      <c r="B80" s="1"/>
      <c r="C80" s="10">
        <f>SUM(C55:C79)</f>
        <v>320101.15000000002</v>
      </c>
      <c r="D80" s="10">
        <f>SUM(D55:D79)</f>
        <v>164013.75999999995</v>
      </c>
      <c r="E80" s="10">
        <f>SUM(E55:E79)</f>
        <v>145072.93999999997</v>
      </c>
      <c r="F80" s="10">
        <f>SUM(F55:F79)</f>
        <v>206928</v>
      </c>
      <c r="G80" s="10">
        <f>SUM(G55:G79)</f>
        <v>213135.84000000003</v>
      </c>
    </row>
    <row r="81" spans="1:7" x14ac:dyDescent="0.3">
      <c r="A81" s="1"/>
      <c r="B81" s="1"/>
      <c r="C81" s="10"/>
      <c r="D81" s="10"/>
      <c r="E81" s="10"/>
      <c r="F81" s="10"/>
      <c r="G81" s="10"/>
    </row>
    <row r="82" spans="1:7" x14ac:dyDescent="0.3">
      <c r="A82" s="24" t="s">
        <v>683</v>
      </c>
      <c r="B82" s="1"/>
      <c r="C82" s="10"/>
      <c r="D82" s="10"/>
      <c r="E82" s="10"/>
      <c r="F82" s="10"/>
      <c r="G82" s="10"/>
    </row>
    <row r="83" spans="1:7" x14ac:dyDescent="0.3">
      <c r="A83" s="1" t="s">
        <v>139</v>
      </c>
      <c r="B83" s="1" t="s">
        <v>69</v>
      </c>
      <c r="C83" s="10">
        <v>16000.4</v>
      </c>
      <c r="D83" s="10">
        <v>16000.4</v>
      </c>
      <c r="E83" s="10">
        <v>13926.24</v>
      </c>
      <c r="F83" s="10">
        <v>16100</v>
      </c>
      <c r="G83" s="10">
        <f t="shared" ref="G83:G106" si="8">(F83*3%)+F83</f>
        <v>16583</v>
      </c>
    </row>
    <row r="84" spans="1:7" x14ac:dyDescent="0.3">
      <c r="A84" s="1" t="s">
        <v>140</v>
      </c>
      <c r="B84" s="1" t="s">
        <v>141</v>
      </c>
      <c r="C84" s="10">
        <v>37513.47</v>
      </c>
      <c r="D84" s="10">
        <v>39994.519999999997</v>
      </c>
      <c r="E84" s="10">
        <v>31756.17</v>
      </c>
      <c r="F84" s="10">
        <v>42000</v>
      </c>
      <c r="G84" s="10">
        <f t="shared" si="8"/>
        <v>43260</v>
      </c>
    </row>
    <row r="85" spans="1:7" x14ac:dyDescent="0.3">
      <c r="A85" s="1" t="s">
        <v>142</v>
      </c>
      <c r="B85" s="1" t="s">
        <v>143</v>
      </c>
      <c r="C85" s="10">
        <v>31323.95</v>
      </c>
      <c r="D85" s="10">
        <v>30814.92</v>
      </c>
      <c r="E85" s="10">
        <v>27822.67</v>
      </c>
      <c r="F85" s="10">
        <v>32960</v>
      </c>
      <c r="G85" s="10">
        <f t="shared" si="8"/>
        <v>33948.800000000003</v>
      </c>
    </row>
    <row r="86" spans="1:7" x14ac:dyDescent="0.3">
      <c r="A86" s="1" t="s">
        <v>144</v>
      </c>
      <c r="B86" s="1" t="s">
        <v>108</v>
      </c>
      <c r="C86" s="10">
        <v>3530.68</v>
      </c>
      <c r="D86" s="10">
        <v>5824.63</v>
      </c>
      <c r="E86" s="10">
        <v>4489.62</v>
      </c>
      <c r="F86" s="10">
        <v>6556</v>
      </c>
      <c r="G86" s="10">
        <f t="shared" si="8"/>
        <v>6752.68</v>
      </c>
    </row>
    <row r="87" spans="1:7" x14ac:dyDescent="0.3">
      <c r="A87" s="1" t="s">
        <v>145</v>
      </c>
      <c r="B87" s="1" t="s">
        <v>71</v>
      </c>
      <c r="C87" s="10">
        <v>6154.16</v>
      </c>
      <c r="D87" s="10">
        <v>6976.97</v>
      </c>
      <c r="E87" s="10">
        <v>5695.73</v>
      </c>
      <c r="F87" s="10">
        <v>6898</v>
      </c>
      <c r="G87" s="10">
        <f t="shared" si="8"/>
        <v>7104.94</v>
      </c>
    </row>
    <row r="88" spans="1:7" x14ac:dyDescent="0.3">
      <c r="A88" s="1" t="s">
        <v>146</v>
      </c>
      <c r="B88" s="1" t="s">
        <v>73</v>
      </c>
      <c r="C88" s="10">
        <v>1397.06</v>
      </c>
      <c r="D88" s="10">
        <v>1610.67</v>
      </c>
      <c r="E88" s="10">
        <v>1303.5</v>
      </c>
      <c r="F88" s="10">
        <v>1613</v>
      </c>
      <c r="G88" s="10">
        <f t="shared" si="8"/>
        <v>1661.39</v>
      </c>
    </row>
    <row r="89" spans="1:7" x14ac:dyDescent="0.3">
      <c r="A89" s="1" t="s">
        <v>147</v>
      </c>
      <c r="B89" s="1" t="s">
        <v>74</v>
      </c>
      <c r="C89" s="10">
        <v>4292.88</v>
      </c>
      <c r="D89" s="10">
        <v>4768.5600000000004</v>
      </c>
      <c r="E89" s="10">
        <v>4380.29</v>
      </c>
      <c r="F89" s="10">
        <v>4600</v>
      </c>
      <c r="G89" s="10">
        <f t="shared" si="8"/>
        <v>4738</v>
      </c>
    </row>
    <row r="90" spans="1:7" x14ac:dyDescent="0.3">
      <c r="A90" s="1" t="s">
        <v>148</v>
      </c>
      <c r="B90" s="1" t="s">
        <v>76</v>
      </c>
      <c r="C90" s="10">
        <v>0</v>
      </c>
      <c r="D90" s="10">
        <v>10329.120000000001</v>
      </c>
      <c r="E90" s="10">
        <v>6742.96</v>
      </c>
      <c r="F90" s="10">
        <v>8100</v>
      </c>
      <c r="G90" s="10">
        <f t="shared" si="8"/>
        <v>8343</v>
      </c>
    </row>
    <row r="91" spans="1:7" x14ac:dyDescent="0.3">
      <c r="A91" s="1" t="s">
        <v>149</v>
      </c>
      <c r="B91" s="1" t="s">
        <v>114</v>
      </c>
      <c r="C91" s="10">
        <v>590.42999999999995</v>
      </c>
      <c r="D91" s="10">
        <v>912.6</v>
      </c>
      <c r="E91" s="10">
        <v>940.68</v>
      </c>
      <c r="F91" s="10">
        <v>940</v>
      </c>
      <c r="G91" s="10">
        <f t="shared" si="8"/>
        <v>968.2</v>
      </c>
    </row>
    <row r="92" spans="1:7" x14ac:dyDescent="0.3">
      <c r="A92" s="1" t="s">
        <v>150</v>
      </c>
      <c r="B92" s="1" t="s">
        <v>116</v>
      </c>
      <c r="C92" s="10">
        <v>2191.92</v>
      </c>
      <c r="D92" s="10">
        <v>3412.56</v>
      </c>
      <c r="E92" s="10">
        <v>5748.73</v>
      </c>
      <c r="F92" s="10">
        <v>8139</v>
      </c>
      <c r="G92" s="10">
        <f t="shared" si="8"/>
        <v>8383.17</v>
      </c>
    </row>
    <row r="93" spans="1:7" x14ac:dyDescent="0.3">
      <c r="A93" s="1" t="s">
        <v>151</v>
      </c>
      <c r="B93" s="1" t="s">
        <v>77</v>
      </c>
      <c r="C93" s="10">
        <v>0</v>
      </c>
      <c r="D93" s="10">
        <v>0</v>
      </c>
      <c r="E93" s="10">
        <v>39.75</v>
      </c>
      <c r="F93" s="10">
        <v>2100</v>
      </c>
      <c r="G93" s="10">
        <f t="shared" si="8"/>
        <v>2163</v>
      </c>
    </row>
    <row r="94" spans="1:7" x14ac:dyDescent="0.3">
      <c r="A94" s="1" t="s">
        <v>152</v>
      </c>
      <c r="B94" s="1" t="s">
        <v>79</v>
      </c>
      <c r="C94" s="10">
        <v>0</v>
      </c>
      <c r="D94" s="10">
        <v>37626</v>
      </c>
      <c r="E94" s="10">
        <v>33800</v>
      </c>
      <c r="F94" s="10">
        <v>33530</v>
      </c>
      <c r="G94" s="10">
        <f t="shared" si="8"/>
        <v>34535.9</v>
      </c>
    </row>
    <row r="95" spans="1:7" x14ac:dyDescent="0.3">
      <c r="A95" s="1" t="s">
        <v>153</v>
      </c>
      <c r="B95" s="1" t="s">
        <v>120</v>
      </c>
      <c r="C95" s="10">
        <v>831.94</v>
      </c>
      <c r="D95" s="10">
        <v>591.96</v>
      </c>
      <c r="E95" s="10">
        <v>777.53</v>
      </c>
      <c r="F95" s="10">
        <v>856</v>
      </c>
      <c r="G95" s="10">
        <f t="shared" si="8"/>
        <v>881.68</v>
      </c>
    </row>
    <row r="96" spans="1:7" x14ac:dyDescent="0.3">
      <c r="A96" s="1" t="s">
        <v>154</v>
      </c>
      <c r="B96" s="1" t="s">
        <v>122</v>
      </c>
      <c r="C96" s="10">
        <v>832.35</v>
      </c>
      <c r="D96" s="10">
        <v>828.54</v>
      </c>
      <c r="E96" s="10">
        <v>769.53</v>
      </c>
      <c r="F96" s="10">
        <v>887</v>
      </c>
      <c r="G96" s="10">
        <f t="shared" si="8"/>
        <v>913.61</v>
      </c>
    </row>
    <row r="97" spans="1:7" x14ac:dyDescent="0.3">
      <c r="A97" s="1" t="s">
        <v>155</v>
      </c>
      <c r="B97" s="1" t="s">
        <v>81</v>
      </c>
      <c r="C97" s="10">
        <v>248.5</v>
      </c>
      <c r="D97" s="10">
        <v>200.82</v>
      </c>
      <c r="E97" s="10">
        <v>290.48</v>
      </c>
      <c r="F97" s="10">
        <v>468</v>
      </c>
      <c r="G97" s="10">
        <f t="shared" si="8"/>
        <v>482.04</v>
      </c>
    </row>
    <row r="98" spans="1:7" x14ac:dyDescent="0.3">
      <c r="A98" s="1" t="s">
        <v>156</v>
      </c>
      <c r="B98" s="1" t="s">
        <v>82</v>
      </c>
      <c r="C98" s="10">
        <v>17919.330000000002</v>
      </c>
      <c r="D98" s="10">
        <v>18592.43</v>
      </c>
      <c r="E98" s="10">
        <v>23492.639999999999</v>
      </c>
      <c r="F98" s="10">
        <v>25000</v>
      </c>
      <c r="G98" s="10">
        <f t="shared" si="8"/>
        <v>25750</v>
      </c>
    </row>
    <row r="99" spans="1:7" x14ac:dyDescent="0.3">
      <c r="A99" s="1" t="s">
        <v>158</v>
      </c>
      <c r="B99" s="1" t="s">
        <v>129</v>
      </c>
      <c r="C99" s="10">
        <v>0</v>
      </c>
      <c r="D99" s="10">
        <v>0</v>
      </c>
      <c r="E99" s="10">
        <v>0</v>
      </c>
      <c r="F99" s="10">
        <v>116</v>
      </c>
      <c r="G99" s="10">
        <f t="shared" si="8"/>
        <v>119.48</v>
      </c>
    </row>
    <row r="100" spans="1:7" x14ac:dyDescent="0.3">
      <c r="A100" s="1" t="s">
        <v>159</v>
      </c>
      <c r="B100" s="1" t="s">
        <v>86</v>
      </c>
      <c r="C100" s="10">
        <v>0</v>
      </c>
      <c r="D100" s="10">
        <v>19629.47</v>
      </c>
      <c r="E100" s="10">
        <v>16563.560000000001</v>
      </c>
      <c r="F100" s="10">
        <v>19000</v>
      </c>
      <c r="G100" s="10">
        <f t="shared" si="8"/>
        <v>19570</v>
      </c>
    </row>
    <row r="101" spans="1:7" x14ac:dyDescent="0.3">
      <c r="A101" s="1" t="s">
        <v>160</v>
      </c>
      <c r="B101" s="1" t="s">
        <v>131</v>
      </c>
      <c r="C101" s="10">
        <v>493.46</v>
      </c>
      <c r="D101" s="10">
        <v>313.33999999999997</v>
      </c>
      <c r="E101" s="10">
        <v>261.94</v>
      </c>
      <c r="F101" s="10">
        <v>5067</v>
      </c>
      <c r="G101" s="10">
        <f t="shared" si="8"/>
        <v>5219.01</v>
      </c>
    </row>
    <row r="102" spans="1:7" x14ac:dyDescent="0.3">
      <c r="A102" s="1" t="s">
        <v>161</v>
      </c>
      <c r="B102" s="1" t="s">
        <v>134</v>
      </c>
      <c r="C102" s="10">
        <v>0</v>
      </c>
      <c r="D102" s="10">
        <v>-213.22</v>
      </c>
      <c r="E102" s="10">
        <v>83.97</v>
      </c>
      <c r="F102" s="10">
        <v>359</v>
      </c>
      <c r="G102" s="10">
        <f t="shared" si="8"/>
        <v>369.77</v>
      </c>
    </row>
    <row r="103" spans="1:7" x14ac:dyDescent="0.3">
      <c r="A103" s="1" t="s">
        <v>162</v>
      </c>
      <c r="B103" s="1" t="s">
        <v>163</v>
      </c>
      <c r="C103" s="10">
        <v>0</v>
      </c>
      <c r="D103" s="10">
        <v>0</v>
      </c>
      <c r="E103" s="10">
        <v>0</v>
      </c>
      <c r="F103" s="10">
        <v>0</v>
      </c>
      <c r="G103" s="10">
        <f t="shared" si="8"/>
        <v>0</v>
      </c>
    </row>
    <row r="104" spans="1:7" x14ac:dyDescent="0.3">
      <c r="A104" s="1" t="s">
        <v>164</v>
      </c>
      <c r="B104" s="1" t="s">
        <v>165</v>
      </c>
      <c r="C104" s="10">
        <v>0</v>
      </c>
      <c r="D104" s="10">
        <v>0</v>
      </c>
      <c r="E104" s="10">
        <v>0</v>
      </c>
      <c r="F104" s="10">
        <v>138</v>
      </c>
      <c r="G104" s="10">
        <f t="shared" si="8"/>
        <v>142.13999999999999</v>
      </c>
    </row>
    <row r="105" spans="1:7" x14ac:dyDescent="0.3">
      <c r="A105" s="1" t="s">
        <v>166</v>
      </c>
      <c r="B105" s="1" t="s">
        <v>89</v>
      </c>
      <c r="C105" s="10">
        <v>165.28</v>
      </c>
      <c r="D105" s="10">
        <v>222</v>
      </c>
      <c r="E105" s="10">
        <v>406</v>
      </c>
      <c r="F105" s="10">
        <v>5628</v>
      </c>
      <c r="G105" s="10">
        <f t="shared" si="8"/>
        <v>5796.84</v>
      </c>
    </row>
    <row r="106" spans="1:7" x14ac:dyDescent="0.3">
      <c r="A106" s="20" t="s">
        <v>167</v>
      </c>
      <c r="B106" s="20" t="s">
        <v>91</v>
      </c>
      <c r="C106" s="21">
        <v>0</v>
      </c>
      <c r="D106" s="21">
        <v>0</v>
      </c>
      <c r="E106" s="21">
        <v>25</v>
      </c>
      <c r="F106" s="21">
        <v>129</v>
      </c>
      <c r="G106" s="21">
        <f t="shared" si="8"/>
        <v>132.87</v>
      </c>
    </row>
    <row r="107" spans="1:7" x14ac:dyDescent="0.3">
      <c r="A107" s="1"/>
      <c r="B107" s="1"/>
      <c r="C107" s="10">
        <f>SUM(C83:C106)</f>
        <v>123485.81000000001</v>
      </c>
      <c r="D107" s="10">
        <f>SUM(D83:D106)</f>
        <v>198436.29</v>
      </c>
      <c r="E107" s="10">
        <f>SUM(E83:E106)</f>
        <v>179316.98999999996</v>
      </c>
      <c r="F107" s="10">
        <f>SUM(F83:F106)</f>
        <v>221184</v>
      </c>
      <c r="G107" s="10">
        <f>SUM(G83:G106)</f>
        <v>227819.52000000002</v>
      </c>
    </row>
    <row r="108" spans="1:7" x14ac:dyDescent="0.3">
      <c r="A108" s="1"/>
      <c r="B108" s="1"/>
      <c r="C108" s="10"/>
      <c r="D108" s="10"/>
      <c r="E108" s="10"/>
      <c r="F108" s="10"/>
      <c r="G108" s="10"/>
    </row>
    <row r="109" spans="1:7" x14ac:dyDescent="0.3">
      <c r="A109" s="24" t="s">
        <v>682</v>
      </c>
      <c r="B109" s="1"/>
      <c r="C109" s="10"/>
      <c r="D109" s="10"/>
      <c r="E109" s="10"/>
      <c r="F109" s="10"/>
      <c r="G109" s="10"/>
    </row>
    <row r="110" spans="1:7" x14ac:dyDescent="0.3">
      <c r="A110" s="20" t="s">
        <v>168</v>
      </c>
      <c r="B110" s="20" t="s">
        <v>169</v>
      </c>
      <c r="C110" s="21">
        <v>600</v>
      </c>
      <c r="D110" s="21">
        <v>600</v>
      </c>
      <c r="E110" s="21">
        <v>450</v>
      </c>
      <c r="F110" s="21">
        <v>1000</v>
      </c>
      <c r="G110" s="21">
        <f t="shared" ref="G110" si="9">(F110*3%)+F110</f>
        <v>1030</v>
      </c>
    </row>
    <row r="111" spans="1:7" x14ac:dyDescent="0.3">
      <c r="A111" s="1"/>
      <c r="B111" s="1"/>
      <c r="C111" s="10">
        <f>SUM(C110)</f>
        <v>600</v>
      </c>
      <c r="D111" s="10">
        <f t="shared" ref="D111:G111" si="10">SUM(D110)</f>
        <v>600</v>
      </c>
      <c r="E111" s="10">
        <f t="shared" si="10"/>
        <v>450</v>
      </c>
      <c r="F111" s="10">
        <f t="shared" si="10"/>
        <v>1000</v>
      </c>
      <c r="G111" s="10">
        <f t="shared" si="10"/>
        <v>1030</v>
      </c>
    </row>
    <row r="112" spans="1:7" x14ac:dyDescent="0.3">
      <c r="A112" s="1"/>
      <c r="B112" s="1"/>
      <c r="C112" s="10"/>
      <c r="D112" s="10"/>
      <c r="E112" s="10"/>
      <c r="F112" s="10"/>
      <c r="G112" s="10"/>
    </row>
    <row r="113" spans="1:7" x14ac:dyDescent="0.3">
      <c r="A113" s="24" t="s">
        <v>684</v>
      </c>
      <c r="B113" s="1"/>
      <c r="C113" s="10"/>
      <c r="D113" s="10"/>
      <c r="E113" s="10"/>
      <c r="F113" s="10"/>
      <c r="G113" s="10"/>
    </row>
    <row r="114" spans="1:7" x14ac:dyDescent="0.3">
      <c r="A114" s="1" t="s">
        <v>170</v>
      </c>
      <c r="B114" s="1" t="s">
        <v>171</v>
      </c>
      <c r="C114" s="10">
        <v>1500</v>
      </c>
      <c r="D114" s="10">
        <v>1192.25</v>
      </c>
      <c r="E114" s="10">
        <v>1040</v>
      </c>
      <c r="F114" s="10">
        <v>2689</v>
      </c>
      <c r="G114" s="10">
        <f t="shared" ref="G114:G118" si="11">(F114*3%)+F114</f>
        <v>2769.67</v>
      </c>
    </row>
    <row r="115" spans="1:7" x14ac:dyDescent="0.3">
      <c r="A115" s="1" t="s">
        <v>172</v>
      </c>
      <c r="B115" s="1" t="s">
        <v>71</v>
      </c>
      <c r="C115" s="10">
        <v>93</v>
      </c>
      <c r="D115" s="10">
        <v>72.95</v>
      </c>
      <c r="E115" s="10">
        <v>62.91</v>
      </c>
      <c r="F115" s="10">
        <v>180</v>
      </c>
      <c r="G115" s="10">
        <f t="shared" si="11"/>
        <v>185.4</v>
      </c>
    </row>
    <row r="116" spans="1:7" x14ac:dyDescent="0.3">
      <c r="A116" s="1" t="s">
        <v>173</v>
      </c>
      <c r="B116" s="1" t="s">
        <v>73</v>
      </c>
      <c r="C116" s="10">
        <v>21.8</v>
      </c>
      <c r="D116" s="10">
        <v>17.09</v>
      </c>
      <c r="E116" s="10">
        <v>14.71</v>
      </c>
      <c r="F116" s="10">
        <v>40</v>
      </c>
      <c r="G116" s="10">
        <f t="shared" si="11"/>
        <v>41.2</v>
      </c>
    </row>
    <row r="117" spans="1:7" x14ac:dyDescent="0.3">
      <c r="A117" s="1" t="s">
        <v>174</v>
      </c>
      <c r="B117" s="1" t="s">
        <v>175</v>
      </c>
      <c r="C117" s="10">
        <v>240</v>
      </c>
      <c r="D117" s="10">
        <v>78</v>
      </c>
      <c r="E117" s="10">
        <v>0</v>
      </c>
      <c r="F117" s="10">
        <v>139</v>
      </c>
      <c r="G117" s="10">
        <f t="shared" si="11"/>
        <v>143.16999999999999</v>
      </c>
    </row>
    <row r="118" spans="1:7" x14ac:dyDescent="0.3">
      <c r="A118" s="20" t="s">
        <v>176</v>
      </c>
      <c r="B118" s="20" t="s">
        <v>177</v>
      </c>
      <c r="C118" s="21">
        <v>0</v>
      </c>
      <c r="D118" s="21">
        <v>0</v>
      </c>
      <c r="E118" s="21">
        <v>0</v>
      </c>
      <c r="F118" s="21">
        <v>515</v>
      </c>
      <c r="G118" s="21">
        <f t="shared" si="11"/>
        <v>530.45000000000005</v>
      </c>
    </row>
    <row r="119" spans="1:7" x14ac:dyDescent="0.3">
      <c r="A119" s="1"/>
      <c r="B119" s="1"/>
      <c r="C119" s="10">
        <f>SUM(C114:C118)</f>
        <v>1854.8</v>
      </c>
      <c r="D119" s="10">
        <f t="shared" ref="D119:G119" si="12">SUM(D114:D118)</f>
        <v>1360.29</v>
      </c>
      <c r="E119" s="10">
        <f t="shared" si="12"/>
        <v>1117.6200000000001</v>
      </c>
      <c r="F119" s="10">
        <f t="shared" si="12"/>
        <v>3563</v>
      </c>
      <c r="G119" s="10">
        <f t="shared" si="12"/>
        <v>3669.8900000000003</v>
      </c>
    </row>
    <row r="120" spans="1:7" x14ac:dyDescent="0.3">
      <c r="A120" s="1"/>
      <c r="B120" s="1"/>
      <c r="C120" s="10"/>
      <c r="D120" s="10"/>
      <c r="E120" s="10"/>
      <c r="F120" s="10"/>
      <c r="G120" s="10"/>
    </row>
    <row r="121" spans="1:7" x14ac:dyDescent="0.3">
      <c r="A121" s="24" t="s">
        <v>685</v>
      </c>
      <c r="B121" s="1"/>
      <c r="C121" s="10"/>
      <c r="D121" s="10"/>
      <c r="E121" s="10"/>
      <c r="F121" s="10"/>
      <c r="G121" s="10"/>
    </row>
    <row r="122" spans="1:7" x14ac:dyDescent="0.3">
      <c r="A122" s="1" t="s">
        <v>178</v>
      </c>
      <c r="B122" s="1" t="s">
        <v>69</v>
      </c>
      <c r="C122" s="10">
        <v>12000.04</v>
      </c>
      <c r="D122" s="10">
        <v>12000.04</v>
      </c>
      <c r="E122" s="10">
        <v>10444.719999999999</v>
      </c>
      <c r="F122" s="10">
        <v>12000</v>
      </c>
      <c r="G122" s="10">
        <f t="shared" ref="G122:G140" si="13">(F122*3%)+F122</f>
        <v>12360</v>
      </c>
    </row>
    <row r="123" spans="1:7" x14ac:dyDescent="0.3">
      <c r="A123" s="1" t="s">
        <v>179</v>
      </c>
      <c r="B123" s="1" t="s">
        <v>141</v>
      </c>
      <c r="C123" s="10">
        <v>23565.360000000001</v>
      </c>
      <c r="D123" s="10">
        <v>24830.71</v>
      </c>
      <c r="E123" s="10">
        <v>21433.82</v>
      </c>
      <c r="F123" s="10">
        <v>24720</v>
      </c>
      <c r="G123" s="10">
        <f t="shared" si="13"/>
        <v>25461.599999999999</v>
      </c>
    </row>
    <row r="124" spans="1:7" x14ac:dyDescent="0.3">
      <c r="A124" s="1" t="s">
        <v>180</v>
      </c>
      <c r="B124" s="1" t="s">
        <v>108</v>
      </c>
      <c r="C124" s="10">
        <v>548.73</v>
      </c>
      <c r="D124" s="10">
        <v>233.55</v>
      </c>
      <c r="E124" s="10">
        <v>237.8</v>
      </c>
      <c r="F124" s="10">
        <v>1142</v>
      </c>
      <c r="G124" s="10">
        <f t="shared" si="13"/>
        <v>1176.26</v>
      </c>
    </row>
    <row r="125" spans="1:7" x14ac:dyDescent="0.3">
      <c r="A125" s="1" t="s">
        <v>181</v>
      </c>
      <c r="B125" s="1" t="s">
        <v>71</v>
      </c>
      <c r="C125" s="10">
        <v>2483.75</v>
      </c>
      <c r="D125" s="10">
        <v>2661.49</v>
      </c>
      <c r="E125" s="10">
        <v>2203.9899999999998</v>
      </c>
      <c r="F125" s="10">
        <v>2577</v>
      </c>
      <c r="G125" s="10">
        <f t="shared" si="13"/>
        <v>2654.31</v>
      </c>
    </row>
    <row r="126" spans="1:7" x14ac:dyDescent="0.3">
      <c r="A126" s="1" t="s">
        <v>182</v>
      </c>
      <c r="B126" s="1" t="s">
        <v>73</v>
      </c>
      <c r="C126" s="10">
        <v>565.5</v>
      </c>
      <c r="D126" s="10">
        <v>588.91999999999996</v>
      </c>
      <c r="E126" s="10">
        <v>509.4</v>
      </c>
      <c r="F126" s="10">
        <v>603</v>
      </c>
      <c r="G126" s="10">
        <f t="shared" si="13"/>
        <v>621.09</v>
      </c>
    </row>
    <row r="127" spans="1:7" x14ac:dyDescent="0.3">
      <c r="A127" s="1" t="s">
        <v>183</v>
      </c>
      <c r="B127" s="1" t="s">
        <v>74</v>
      </c>
      <c r="C127" s="10">
        <v>2937.11</v>
      </c>
      <c r="D127" s="10">
        <v>3612.48</v>
      </c>
      <c r="E127" s="10">
        <v>3022.6</v>
      </c>
      <c r="F127" s="10">
        <v>3700</v>
      </c>
      <c r="G127" s="10">
        <f t="shared" si="13"/>
        <v>3811</v>
      </c>
    </row>
    <row r="128" spans="1:7" x14ac:dyDescent="0.3">
      <c r="A128" s="1" t="s">
        <v>184</v>
      </c>
      <c r="B128" s="1" t="s">
        <v>116</v>
      </c>
      <c r="C128" s="10">
        <v>743.28</v>
      </c>
      <c r="D128" s="10">
        <v>1199.51</v>
      </c>
      <c r="E128" s="10">
        <v>2144.8200000000002</v>
      </c>
      <c r="F128" s="10">
        <v>2895</v>
      </c>
      <c r="G128" s="10">
        <f t="shared" si="13"/>
        <v>2981.85</v>
      </c>
    </row>
    <row r="129" spans="1:7" x14ac:dyDescent="0.3">
      <c r="A129" s="1" t="s">
        <v>185</v>
      </c>
      <c r="B129" s="1" t="s">
        <v>79</v>
      </c>
      <c r="C129" s="10">
        <v>0</v>
      </c>
      <c r="D129" s="10">
        <v>24867</v>
      </c>
      <c r="E129" s="10">
        <v>23600</v>
      </c>
      <c r="F129" s="10">
        <v>23470</v>
      </c>
      <c r="G129" s="10">
        <f t="shared" si="13"/>
        <v>24174.1</v>
      </c>
    </row>
    <row r="130" spans="1:7" x14ac:dyDescent="0.3">
      <c r="A130" s="1" t="s">
        <v>186</v>
      </c>
      <c r="B130" s="1" t="s">
        <v>120</v>
      </c>
      <c r="C130" s="10">
        <v>181.93</v>
      </c>
      <c r="D130" s="10">
        <v>129.61000000000001</v>
      </c>
      <c r="E130" s="10">
        <v>170.25</v>
      </c>
      <c r="F130" s="10">
        <v>304</v>
      </c>
      <c r="G130" s="10">
        <f t="shared" si="13"/>
        <v>313.12</v>
      </c>
    </row>
    <row r="131" spans="1:7" x14ac:dyDescent="0.3">
      <c r="A131" s="1" t="s">
        <v>187</v>
      </c>
      <c r="B131" s="1" t="s">
        <v>122</v>
      </c>
      <c r="C131" s="10">
        <v>306.45</v>
      </c>
      <c r="D131" s="10">
        <v>321.01</v>
      </c>
      <c r="E131" s="10">
        <v>352.35</v>
      </c>
      <c r="F131" s="10">
        <v>380</v>
      </c>
      <c r="G131" s="10">
        <f t="shared" si="13"/>
        <v>391.4</v>
      </c>
    </row>
    <row r="132" spans="1:7" x14ac:dyDescent="0.3">
      <c r="A132" s="1" t="s">
        <v>188</v>
      </c>
      <c r="B132" s="1" t="s">
        <v>81</v>
      </c>
      <c r="C132" s="10">
        <v>224.19</v>
      </c>
      <c r="D132" s="10">
        <v>190.66</v>
      </c>
      <c r="E132" s="10">
        <v>213.11</v>
      </c>
      <c r="F132" s="10">
        <v>342</v>
      </c>
      <c r="G132" s="10">
        <f t="shared" si="13"/>
        <v>352.26</v>
      </c>
    </row>
    <row r="133" spans="1:7" x14ac:dyDescent="0.3">
      <c r="A133" s="1" t="s">
        <v>189</v>
      </c>
      <c r="B133" s="1" t="s">
        <v>157</v>
      </c>
      <c r="C133" s="10">
        <v>7168.76</v>
      </c>
      <c r="D133" s="10">
        <v>7459.27</v>
      </c>
      <c r="E133" s="10">
        <v>5647.64</v>
      </c>
      <c r="F133" s="10">
        <v>7622</v>
      </c>
      <c r="G133" s="10">
        <f t="shared" si="13"/>
        <v>7850.66</v>
      </c>
    </row>
    <row r="134" spans="1:7" x14ac:dyDescent="0.3">
      <c r="A134" s="1" t="s">
        <v>190</v>
      </c>
      <c r="B134" s="1" t="s">
        <v>84</v>
      </c>
      <c r="C134" s="10">
        <v>2291.3000000000002</v>
      </c>
      <c r="D134" s="10">
        <v>5632.24</v>
      </c>
      <c r="E134" s="10">
        <v>2301</v>
      </c>
      <c r="F134" s="10">
        <v>5801</v>
      </c>
      <c r="G134" s="10">
        <f t="shared" si="13"/>
        <v>5975.03</v>
      </c>
    </row>
    <row r="135" spans="1:7" x14ac:dyDescent="0.3">
      <c r="A135" s="1" t="s">
        <v>191</v>
      </c>
      <c r="B135" s="1" t="s">
        <v>129</v>
      </c>
      <c r="C135" s="10">
        <v>0</v>
      </c>
      <c r="D135" s="10">
        <v>0</v>
      </c>
      <c r="E135" s="10">
        <v>0</v>
      </c>
      <c r="F135" s="10">
        <v>579</v>
      </c>
      <c r="G135" s="10">
        <f t="shared" si="13"/>
        <v>596.37</v>
      </c>
    </row>
    <row r="136" spans="1:7" x14ac:dyDescent="0.3">
      <c r="A136" s="1" t="s">
        <v>192</v>
      </c>
      <c r="B136" s="1" t="s">
        <v>86</v>
      </c>
      <c r="C136" s="10">
        <v>0</v>
      </c>
      <c r="D136" s="10">
        <v>11978.33</v>
      </c>
      <c r="E136" s="10">
        <v>5181.6000000000004</v>
      </c>
      <c r="F136" s="10">
        <v>14000</v>
      </c>
      <c r="G136" s="10">
        <f t="shared" si="13"/>
        <v>14420</v>
      </c>
    </row>
    <row r="137" spans="1:7" x14ac:dyDescent="0.3">
      <c r="A137" s="1" t="s">
        <v>193</v>
      </c>
      <c r="B137" s="1" t="s">
        <v>175</v>
      </c>
      <c r="C137" s="10">
        <v>24.88</v>
      </c>
      <c r="D137" s="10">
        <v>-20</v>
      </c>
      <c r="E137" s="10">
        <v>100</v>
      </c>
      <c r="F137" s="10">
        <v>139</v>
      </c>
      <c r="G137" s="10">
        <f t="shared" si="13"/>
        <v>143.16999999999999</v>
      </c>
    </row>
    <row r="138" spans="1:7" x14ac:dyDescent="0.3">
      <c r="A138" s="1" t="s">
        <v>194</v>
      </c>
      <c r="B138" s="1" t="s">
        <v>87</v>
      </c>
      <c r="C138" s="10">
        <v>4171</v>
      </c>
      <c r="D138" s="10">
        <v>4217</v>
      </c>
      <c r="E138" s="10">
        <v>2187</v>
      </c>
      <c r="F138" s="10">
        <v>5826</v>
      </c>
      <c r="G138" s="10">
        <f t="shared" si="13"/>
        <v>6000.78</v>
      </c>
    </row>
    <row r="139" spans="1:7" x14ac:dyDescent="0.3">
      <c r="A139" s="1" t="s">
        <v>195</v>
      </c>
      <c r="B139" s="1" t="s">
        <v>89</v>
      </c>
      <c r="C139" s="10">
        <v>137.61000000000001</v>
      </c>
      <c r="D139" s="10">
        <v>229.78</v>
      </c>
      <c r="E139" s="10">
        <v>103.72</v>
      </c>
      <c r="F139" s="10">
        <v>3278</v>
      </c>
      <c r="G139" s="10">
        <f t="shared" si="13"/>
        <v>3376.34</v>
      </c>
    </row>
    <row r="140" spans="1:7" x14ac:dyDescent="0.3">
      <c r="A140" s="20" t="s">
        <v>196</v>
      </c>
      <c r="B140" s="20" t="s">
        <v>91</v>
      </c>
      <c r="C140" s="21">
        <v>0</v>
      </c>
      <c r="D140" s="21">
        <v>0</v>
      </c>
      <c r="E140" s="21">
        <v>0</v>
      </c>
      <c r="F140" s="21">
        <v>239</v>
      </c>
      <c r="G140" s="21">
        <f t="shared" si="13"/>
        <v>246.17</v>
      </c>
    </row>
    <row r="141" spans="1:7" x14ac:dyDescent="0.3">
      <c r="A141" s="1"/>
      <c r="B141" s="1"/>
      <c r="C141" s="10">
        <f>SUM(C122:C140)</f>
        <v>57349.890000000007</v>
      </c>
      <c r="D141" s="10">
        <f>SUM(D122:D140)</f>
        <v>100131.60000000002</v>
      </c>
      <c r="E141" s="10">
        <f>SUM(E122:E140)</f>
        <v>79853.820000000007</v>
      </c>
      <c r="F141" s="10">
        <f>SUM(F122:F140)</f>
        <v>109617</v>
      </c>
      <c r="G141" s="10">
        <f>SUM(G122:G140)</f>
        <v>112905.50999999997</v>
      </c>
    </row>
    <row r="142" spans="1:7" x14ac:dyDescent="0.3">
      <c r="A142" s="1"/>
      <c r="B142" s="1"/>
      <c r="C142" s="10"/>
      <c r="D142" s="10"/>
      <c r="E142" s="10"/>
      <c r="F142" s="10"/>
      <c r="G142" s="10"/>
    </row>
    <row r="143" spans="1:7" x14ac:dyDescent="0.3">
      <c r="A143" s="24" t="s">
        <v>686</v>
      </c>
      <c r="B143" s="1"/>
      <c r="C143" s="10"/>
      <c r="D143" s="10"/>
      <c r="E143" s="10"/>
      <c r="F143" s="10"/>
      <c r="G143" s="10"/>
    </row>
    <row r="144" spans="1:7" x14ac:dyDescent="0.3">
      <c r="A144" s="1" t="s">
        <v>197</v>
      </c>
      <c r="B144" s="1" t="s">
        <v>98</v>
      </c>
      <c r="C144" s="10">
        <v>0</v>
      </c>
      <c r="D144" s="10">
        <v>61871.76</v>
      </c>
      <c r="E144" s="10">
        <v>56579.76</v>
      </c>
      <c r="F144" s="10">
        <v>66950</v>
      </c>
      <c r="G144" s="10">
        <f t="shared" ref="G144:G166" si="14">(F144*3%)+F144</f>
        <v>68958.5</v>
      </c>
    </row>
    <row r="145" spans="1:7" x14ac:dyDescent="0.3">
      <c r="A145" s="1" t="s">
        <v>198</v>
      </c>
      <c r="B145" s="1" t="s">
        <v>100</v>
      </c>
      <c r="C145" s="10">
        <v>111.72</v>
      </c>
      <c r="D145" s="10">
        <v>48500.959999999999</v>
      </c>
      <c r="E145" s="10">
        <v>45090.05</v>
      </c>
      <c r="F145" s="10">
        <v>50500</v>
      </c>
      <c r="G145" s="10">
        <f t="shared" si="14"/>
        <v>52015</v>
      </c>
    </row>
    <row r="146" spans="1:7" x14ac:dyDescent="0.3">
      <c r="A146" s="1" t="s">
        <v>199</v>
      </c>
      <c r="B146" s="1" t="s">
        <v>200</v>
      </c>
      <c r="C146" s="10">
        <v>2.16</v>
      </c>
      <c r="D146" s="10">
        <v>0</v>
      </c>
      <c r="E146" s="10">
        <v>0</v>
      </c>
      <c r="F146" s="10">
        <v>0</v>
      </c>
      <c r="G146" s="10">
        <f t="shared" si="14"/>
        <v>0</v>
      </c>
    </row>
    <row r="147" spans="1:7" x14ac:dyDescent="0.3">
      <c r="A147" s="1" t="s">
        <v>201</v>
      </c>
      <c r="B147" s="1" t="s">
        <v>106</v>
      </c>
      <c r="C147" s="10">
        <v>2249.77</v>
      </c>
      <c r="D147" s="10">
        <v>0</v>
      </c>
      <c r="E147" s="10">
        <v>0</v>
      </c>
      <c r="F147" s="10">
        <v>0</v>
      </c>
      <c r="G147" s="10">
        <f t="shared" si="14"/>
        <v>0</v>
      </c>
    </row>
    <row r="148" spans="1:7" x14ac:dyDescent="0.3">
      <c r="A148" s="1" t="s">
        <v>202</v>
      </c>
      <c r="B148" s="1" t="s">
        <v>108</v>
      </c>
      <c r="C148" s="10">
        <v>0</v>
      </c>
      <c r="D148" s="10">
        <v>226.92</v>
      </c>
      <c r="E148" s="10">
        <v>334.26</v>
      </c>
      <c r="F148" s="10">
        <v>690</v>
      </c>
      <c r="G148" s="10">
        <f t="shared" si="14"/>
        <v>710.7</v>
      </c>
    </row>
    <row r="149" spans="1:7" x14ac:dyDescent="0.3">
      <c r="A149" s="1" t="s">
        <v>203</v>
      </c>
      <c r="B149" s="1" t="s">
        <v>71</v>
      </c>
      <c r="C149" s="10">
        <v>0</v>
      </c>
      <c r="D149" s="10">
        <v>7188.75</v>
      </c>
      <c r="E149" s="10">
        <v>6565.07</v>
      </c>
      <c r="F149" s="10">
        <v>7813</v>
      </c>
      <c r="G149" s="10">
        <f t="shared" si="14"/>
        <v>8047.39</v>
      </c>
    </row>
    <row r="150" spans="1:7" x14ac:dyDescent="0.3">
      <c r="A150" s="1" t="s">
        <v>204</v>
      </c>
      <c r="B150" s="1" t="s">
        <v>205</v>
      </c>
      <c r="C150" s="10">
        <v>0</v>
      </c>
      <c r="D150" s="10">
        <v>1623.9</v>
      </c>
      <c r="E150" s="10">
        <v>1510.28</v>
      </c>
      <c r="F150" s="10">
        <v>1827</v>
      </c>
      <c r="G150" s="10">
        <f t="shared" si="14"/>
        <v>1881.81</v>
      </c>
    </row>
    <row r="151" spans="1:7" x14ac:dyDescent="0.3">
      <c r="A151" s="1" t="s">
        <v>206</v>
      </c>
      <c r="B151" s="1" t="s">
        <v>207</v>
      </c>
      <c r="C151" s="10">
        <v>0</v>
      </c>
      <c r="D151" s="10">
        <v>7601.04</v>
      </c>
      <c r="E151" s="10">
        <v>5787</v>
      </c>
      <c r="F151" s="10">
        <v>7880</v>
      </c>
      <c r="G151" s="10">
        <f t="shared" si="14"/>
        <v>8116.4</v>
      </c>
    </row>
    <row r="152" spans="1:7" x14ac:dyDescent="0.3">
      <c r="A152" s="1" t="s">
        <v>208</v>
      </c>
      <c r="B152" s="1" t="s">
        <v>114</v>
      </c>
      <c r="C152" s="10">
        <v>0</v>
      </c>
      <c r="D152" s="10">
        <v>0</v>
      </c>
      <c r="E152" s="10">
        <v>1051.81</v>
      </c>
      <c r="F152" s="10">
        <v>1060</v>
      </c>
      <c r="G152" s="10">
        <f t="shared" si="14"/>
        <v>1091.8</v>
      </c>
    </row>
    <row r="153" spans="1:7" x14ac:dyDescent="0.3">
      <c r="A153" s="1" t="s">
        <v>209</v>
      </c>
      <c r="B153" s="1" t="s">
        <v>116</v>
      </c>
      <c r="C153" s="10">
        <v>-498.52</v>
      </c>
      <c r="D153" s="10">
        <v>5415.29</v>
      </c>
      <c r="E153" s="10">
        <v>9955.2000000000007</v>
      </c>
      <c r="F153" s="10">
        <v>13500</v>
      </c>
      <c r="G153" s="10">
        <f t="shared" si="14"/>
        <v>13905</v>
      </c>
    </row>
    <row r="154" spans="1:7" x14ac:dyDescent="0.3">
      <c r="A154" s="1" t="s">
        <v>210</v>
      </c>
      <c r="B154" s="1" t="s">
        <v>211</v>
      </c>
      <c r="C154" s="10">
        <v>0</v>
      </c>
      <c r="D154" s="10">
        <v>19479.580000000002</v>
      </c>
      <c r="E154" s="10">
        <v>16368.75</v>
      </c>
      <c r="F154" s="10">
        <v>22660</v>
      </c>
      <c r="G154" s="10">
        <f t="shared" si="14"/>
        <v>23339.8</v>
      </c>
    </row>
    <row r="155" spans="1:7" x14ac:dyDescent="0.3">
      <c r="A155" s="1" t="s">
        <v>212</v>
      </c>
      <c r="B155" s="1" t="s">
        <v>79</v>
      </c>
      <c r="C155" s="10">
        <v>0</v>
      </c>
      <c r="D155" s="10">
        <v>20244</v>
      </c>
      <c r="E155" s="10">
        <v>13600</v>
      </c>
      <c r="F155" s="10">
        <v>13410</v>
      </c>
      <c r="G155" s="10">
        <f t="shared" si="14"/>
        <v>13812.3</v>
      </c>
    </row>
    <row r="156" spans="1:7" x14ac:dyDescent="0.3">
      <c r="A156" s="1" t="s">
        <v>213</v>
      </c>
      <c r="B156" s="1" t="s">
        <v>120</v>
      </c>
      <c r="C156" s="10">
        <v>0</v>
      </c>
      <c r="D156" s="10">
        <v>0</v>
      </c>
      <c r="E156" s="10">
        <v>0</v>
      </c>
      <c r="F156" s="10">
        <v>0</v>
      </c>
      <c r="G156" s="10">
        <f t="shared" si="14"/>
        <v>0</v>
      </c>
    </row>
    <row r="157" spans="1:7" x14ac:dyDescent="0.3">
      <c r="A157" s="1" t="s">
        <v>214</v>
      </c>
      <c r="B157" s="1" t="s">
        <v>122</v>
      </c>
      <c r="C157" s="10">
        <v>0</v>
      </c>
      <c r="D157" s="10">
        <v>1105.81</v>
      </c>
      <c r="E157" s="10">
        <v>1210.94</v>
      </c>
      <c r="F157" s="10">
        <v>1185</v>
      </c>
      <c r="G157" s="10">
        <f t="shared" si="14"/>
        <v>1220.55</v>
      </c>
    </row>
    <row r="158" spans="1:7" x14ac:dyDescent="0.3">
      <c r="A158" s="1" t="s">
        <v>215</v>
      </c>
      <c r="B158" s="1" t="s">
        <v>81</v>
      </c>
      <c r="C158" s="10">
        <v>0</v>
      </c>
      <c r="D158" s="10">
        <v>195.43</v>
      </c>
      <c r="E158" s="10">
        <v>196.48</v>
      </c>
      <c r="F158" s="10">
        <v>206</v>
      </c>
      <c r="G158" s="10">
        <f t="shared" si="14"/>
        <v>212.18</v>
      </c>
    </row>
    <row r="159" spans="1:7" x14ac:dyDescent="0.3">
      <c r="A159" s="1" t="s">
        <v>216</v>
      </c>
      <c r="B159" s="1" t="s">
        <v>84</v>
      </c>
      <c r="C159" s="10">
        <v>0</v>
      </c>
      <c r="D159" s="10">
        <v>0</v>
      </c>
      <c r="E159" s="10">
        <v>2060</v>
      </c>
      <c r="F159" s="10">
        <v>2100</v>
      </c>
      <c r="G159" s="10">
        <f t="shared" si="14"/>
        <v>2163</v>
      </c>
    </row>
    <row r="160" spans="1:7" x14ac:dyDescent="0.3">
      <c r="A160" s="1" t="s">
        <v>217</v>
      </c>
      <c r="B160" s="1" t="s">
        <v>127</v>
      </c>
      <c r="C160" s="10">
        <v>0</v>
      </c>
      <c r="D160" s="10">
        <v>594</v>
      </c>
      <c r="E160" s="10">
        <v>0</v>
      </c>
      <c r="F160" s="10">
        <v>5150</v>
      </c>
      <c r="G160" s="10">
        <f t="shared" si="14"/>
        <v>5304.5</v>
      </c>
    </row>
    <row r="161" spans="1:7" x14ac:dyDescent="0.3">
      <c r="A161" s="1" t="s">
        <v>218</v>
      </c>
      <c r="B161" s="1" t="s">
        <v>129</v>
      </c>
      <c r="C161" s="10">
        <v>0</v>
      </c>
      <c r="D161" s="10">
        <v>0</v>
      </c>
      <c r="E161" s="10">
        <v>0</v>
      </c>
      <c r="F161" s="10">
        <v>562</v>
      </c>
      <c r="G161" s="10">
        <f t="shared" si="14"/>
        <v>578.86</v>
      </c>
    </row>
    <row r="162" spans="1:7" x14ac:dyDescent="0.3">
      <c r="A162" s="1" t="s">
        <v>219</v>
      </c>
      <c r="B162" s="1" t="s">
        <v>86</v>
      </c>
      <c r="C162" s="10">
        <v>0</v>
      </c>
      <c r="D162" s="10">
        <v>7302.53</v>
      </c>
      <c r="E162" s="10">
        <v>3141.17</v>
      </c>
      <c r="F162" s="10">
        <v>8549</v>
      </c>
      <c r="G162" s="10">
        <f t="shared" si="14"/>
        <v>8805.4699999999993</v>
      </c>
    </row>
    <row r="163" spans="1:7" x14ac:dyDescent="0.3">
      <c r="A163" s="1" t="s">
        <v>220</v>
      </c>
      <c r="B163" s="1" t="s">
        <v>221</v>
      </c>
      <c r="C163" s="10">
        <v>0</v>
      </c>
      <c r="D163" s="10">
        <v>17750.849999999999</v>
      </c>
      <c r="E163" s="10">
        <v>19457.88</v>
      </c>
      <c r="F163" s="10">
        <v>19096</v>
      </c>
      <c r="G163" s="10">
        <f t="shared" si="14"/>
        <v>19668.88</v>
      </c>
    </row>
    <row r="164" spans="1:7" x14ac:dyDescent="0.3">
      <c r="A164" s="1" t="s">
        <v>222</v>
      </c>
      <c r="B164" s="1" t="s">
        <v>177</v>
      </c>
      <c r="C164" s="10">
        <v>0</v>
      </c>
      <c r="D164" s="10">
        <v>187.67</v>
      </c>
      <c r="E164" s="10">
        <v>210.12</v>
      </c>
      <c r="F164" s="10">
        <v>2364</v>
      </c>
      <c r="G164" s="10">
        <f t="shared" si="14"/>
        <v>2434.92</v>
      </c>
    </row>
    <row r="165" spans="1:7" x14ac:dyDescent="0.3">
      <c r="A165" s="1" t="s">
        <v>223</v>
      </c>
      <c r="B165" s="1" t="s">
        <v>224</v>
      </c>
      <c r="C165" s="10">
        <v>0</v>
      </c>
      <c r="D165" s="10">
        <v>110</v>
      </c>
      <c r="E165" s="10">
        <v>650</v>
      </c>
      <c r="F165" s="10">
        <v>1688</v>
      </c>
      <c r="G165" s="10">
        <f t="shared" si="14"/>
        <v>1738.64</v>
      </c>
    </row>
    <row r="166" spans="1:7" x14ac:dyDescent="0.3">
      <c r="A166" s="20" t="s">
        <v>225</v>
      </c>
      <c r="B166" s="20" t="s">
        <v>226</v>
      </c>
      <c r="C166" s="21">
        <v>0</v>
      </c>
      <c r="D166" s="21">
        <v>1240</v>
      </c>
      <c r="E166" s="21">
        <v>0</v>
      </c>
      <c r="F166" s="21">
        <v>1195</v>
      </c>
      <c r="G166" s="21">
        <f t="shared" si="14"/>
        <v>1230.8499999999999</v>
      </c>
    </row>
    <row r="167" spans="1:7" x14ac:dyDescent="0.3">
      <c r="A167" s="1"/>
      <c r="B167" s="1"/>
      <c r="C167" s="10">
        <f>SUM(C144:C166)</f>
        <v>1865.13</v>
      </c>
      <c r="D167" s="10">
        <f t="shared" ref="D167:G167" si="15">SUM(D144:D166)</f>
        <v>200638.49000000002</v>
      </c>
      <c r="E167" s="10">
        <f t="shared" si="15"/>
        <v>183768.77000000002</v>
      </c>
      <c r="F167" s="10">
        <f t="shared" si="15"/>
        <v>228385</v>
      </c>
      <c r="G167" s="10">
        <f t="shared" si="15"/>
        <v>235236.54999999996</v>
      </c>
    </row>
    <row r="168" spans="1:7" x14ac:dyDescent="0.3">
      <c r="A168" s="1"/>
      <c r="B168" s="1"/>
      <c r="C168" s="10"/>
      <c r="D168" s="10"/>
      <c r="E168" s="10"/>
      <c r="F168" s="10"/>
      <c r="G168" s="10"/>
    </row>
    <row r="169" spans="1:7" x14ac:dyDescent="0.3">
      <c r="A169" s="24" t="s">
        <v>687</v>
      </c>
      <c r="B169" s="1"/>
      <c r="C169" s="10"/>
      <c r="D169" s="10"/>
      <c r="E169" s="10"/>
      <c r="F169" s="10"/>
      <c r="G169" s="10"/>
    </row>
    <row r="170" spans="1:7" x14ac:dyDescent="0.3">
      <c r="A170" s="1" t="s">
        <v>227</v>
      </c>
      <c r="B170" s="1" t="s">
        <v>228</v>
      </c>
      <c r="C170" s="10">
        <v>250</v>
      </c>
      <c r="D170" s="10">
        <v>26605.83</v>
      </c>
      <c r="E170" s="10">
        <v>15224.65</v>
      </c>
      <c r="F170" s="10">
        <v>34598</v>
      </c>
      <c r="G170" s="10">
        <f t="shared" ref="G170:G178" si="16">(F170*3%)+F170</f>
        <v>35635.94</v>
      </c>
    </row>
    <row r="171" spans="1:7" x14ac:dyDescent="0.3">
      <c r="A171" s="1" t="s">
        <v>229</v>
      </c>
      <c r="B171" s="1" t="s">
        <v>230</v>
      </c>
      <c r="C171" s="10">
        <v>0</v>
      </c>
      <c r="D171" s="10">
        <v>8593.2199999999993</v>
      </c>
      <c r="E171" s="10">
        <v>2816.8</v>
      </c>
      <c r="F171" s="10">
        <v>7649</v>
      </c>
      <c r="G171" s="10">
        <f t="shared" si="16"/>
        <v>7878.47</v>
      </c>
    </row>
    <row r="172" spans="1:7" x14ac:dyDescent="0.3">
      <c r="A172" s="1" t="s">
        <v>231</v>
      </c>
      <c r="B172" s="1" t="s">
        <v>71</v>
      </c>
      <c r="C172" s="10">
        <v>24.8</v>
      </c>
      <c r="D172" s="10">
        <v>639.4</v>
      </c>
      <c r="E172" s="10">
        <v>267.64</v>
      </c>
      <c r="F172" s="10">
        <v>348</v>
      </c>
      <c r="G172" s="10">
        <f t="shared" si="16"/>
        <v>358.44</v>
      </c>
    </row>
    <row r="173" spans="1:7" x14ac:dyDescent="0.3">
      <c r="A173" s="1" t="s">
        <v>232</v>
      </c>
      <c r="B173" s="1" t="s">
        <v>73</v>
      </c>
      <c r="C173" s="10">
        <v>5.76</v>
      </c>
      <c r="D173" s="10">
        <v>149.57</v>
      </c>
      <c r="E173" s="10">
        <v>62.57</v>
      </c>
      <c r="F173" s="10">
        <v>116</v>
      </c>
      <c r="G173" s="10">
        <f t="shared" si="16"/>
        <v>119.48</v>
      </c>
    </row>
    <row r="174" spans="1:7" x14ac:dyDescent="0.3">
      <c r="A174" s="1" t="s">
        <v>233</v>
      </c>
      <c r="B174" s="1" t="s">
        <v>234</v>
      </c>
      <c r="C174" s="10">
        <v>4488.75</v>
      </c>
      <c r="D174" s="10">
        <v>13447.39</v>
      </c>
      <c r="E174" s="10">
        <v>14633.06</v>
      </c>
      <c r="F174" s="10">
        <v>10609</v>
      </c>
      <c r="G174" s="10">
        <f t="shared" si="16"/>
        <v>10927.27</v>
      </c>
    </row>
    <row r="175" spans="1:7" x14ac:dyDescent="0.3">
      <c r="A175" s="1" t="s">
        <v>235</v>
      </c>
      <c r="B175" s="1" t="s">
        <v>236</v>
      </c>
      <c r="C175" s="10">
        <v>10767.94</v>
      </c>
      <c r="D175" s="10">
        <v>9844.16</v>
      </c>
      <c r="E175" s="10">
        <v>14476.46</v>
      </c>
      <c r="F175" s="10">
        <v>30900</v>
      </c>
      <c r="G175" s="10">
        <f t="shared" si="16"/>
        <v>31827</v>
      </c>
    </row>
    <row r="176" spans="1:7" x14ac:dyDescent="0.3">
      <c r="A176" s="1" t="s">
        <v>237</v>
      </c>
      <c r="B176" s="1" t="s">
        <v>127</v>
      </c>
      <c r="C176" s="10">
        <v>0</v>
      </c>
      <c r="D176" s="10">
        <v>845.28</v>
      </c>
      <c r="E176" s="10">
        <v>1540.81</v>
      </c>
      <c r="F176" s="10">
        <v>5150</v>
      </c>
      <c r="G176" s="10">
        <f t="shared" si="16"/>
        <v>5304.5</v>
      </c>
    </row>
    <row r="177" spans="1:7" x14ac:dyDescent="0.3">
      <c r="A177" s="1" t="s">
        <v>238</v>
      </c>
      <c r="B177" s="1" t="s">
        <v>134</v>
      </c>
      <c r="C177" s="10">
        <v>0</v>
      </c>
      <c r="D177" s="10">
        <v>0</v>
      </c>
      <c r="E177" s="10">
        <v>0</v>
      </c>
      <c r="F177" s="10">
        <v>546</v>
      </c>
      <c r="G177" s="10">
        <f t="shared" si="16"/>
        <v>562.38</v>
      </c>
    </row>
    <row r="178" spans="1:7" x14ac:dyDescent="0.3">
      <c r="A178" s="20" t="s">
        <v>239</v>
      </c>
      <c r="B178" s="20" t="s">
        <v>240</v>
      </c>
      <c r="C178" s="21">
        <v>60.55</v>
      </c>
      <c r="D178" s="21">
        <v>5015.8100000000004</v>
      </c>
      <c r="E178" s="21">
        <v>4678.72</v>
      </c>
      <c r="F178" s="21">
        <v>1217</v>
      </c>
      <c r="G178" s="21">
        <f t="shared" si="16"/>
        <v>1253.51</v>
      </c>
    </row>
    <row r="179" spans="1:7" x14ac:dyDescent="0.3">
      <c r="A179" s="1"/>
      <c r="B179" s="1"/>
      <c r="C179" s="10">
        <f>SUM(C170:C178)</f>
        <v>15597.8</v>
      </c>
      <c r="D179" s="10">
        <f t="shared" ref="D179:G179" si="17">SUM(D170:D178)</f>
        <v>65140.66</v>
      </c>
      <c r="E179" s="10">
        <f t="shared" si="17"/>
        <v>53700.71</v>
      </c>
      <c r="F179" s="10">
        <f t="shared" si="17"/>
        <v>91133</v>
      </c>
      <c r="G179" s="10">
        <f t="shared" si="17"/>
        <v>93866.99</v>
      </c>
    </row>
    <row r="180" spans="1:7" x14ac:dyDescent="0.3">
      <c r="A180" s="1"/>
      <c r="B180" s="1"/>
      <c r="C180" s="10"/>
      <c r="D180" s="10"/>
      <c r="E180" s="10"/>
      <c r="F180" s="10"/>
      <c r="G180" s="10"/>
    </row>
    <row r="181" spans="1:7" x14ac:dyDescent="0.3">
      <c r="A181" s="24" t="s">
        <v>688</v>
      </c>
      <c r="B181" s="1"/>
      <c r="C181" s="10"/>
      <c r="D181" s="10"/>
      <c r="E181" s="10"/>
      <c r="F181" s="10"/>
      <c r="G181" s="10"/>
    </row>
    <row r="182" spans="1:7" x14ac:dyDescent="0.3">
      <c r="A182" s="1" t="s">
        <v>241</v>
      </c>
      <c r="B182" s="1" t="s">
        <v>141</v>
      </c>
      <c r="C182" s="10">
        <v>6390.64</v>
      </c>
      <c r="D182" s="10">
        <v>6981.2</v>
      </c>
      <c r="E182" s="10">
        <v>6155.36</v>
      </c>
      <c r="F182" s="10">
        <v>7300</v>
      </c>
      <c r="G182" s="10">
        <f t="shared" ref="G182:G202" si="18">(F182*3%)+F182</f>
        <v>7519</v>
      </c>
    </row>
    <row r="183" spans="1:7" x14ac:dyDescent="0.3">
      <c r="A183" s="1" t="s">
        <v>242</v>
      </c>
      <c r="B183" s="1" t="s">
        <v>71</v>
      </c>
      <c r="C183" s="10">
        <v>393.28</v>
      </c>
      <c r="D183" s="10">
        <v>414.84</v>
      </c>
      <c r="E183" s="10">
        <v>362.29</v>
      </c>
      <c r="F183" s="10">
        <v>422</v>
      </c>
      <c r="G183" s="10">
        <f t="shared" si="18"/>
        <v>434.66</v>
      </c>
    </row>
    <row r="184" spans="1:7" x14ac:dyDescent="0.3">
      <c r="A184" s="1" t="s">
        <v>243</v>
      </c>
      <c r="B184" s="1" t="s">
        <v>73</v>
      </c>
      <c r="C184" s="10">
        <v>88.25</v>
      </c>
      <c r="D184" s="10">
        <v>95.34</v>
      </c>
      <c r="E184" s="10">
        <v>83.05</v>
      </c>
      <c r="F184" s="10">
        <v>99</v>
      </c>
      <c r="G184" s="10">
        <f t="shared" si="18"/>
        <v>101.97</v>
      </c>
    </row>
    <row r="185" spans="1:7" x14ac:dyDescent="0.3">
      <c r="A185" s="1" t="s">
        <v>244</v>
      </c>
      <c r="B185" s="1" t="s">
        <v>245</v>
      </c>
      <c r="C185" s="10">
        <v>209.01</v>
      </c>
      <c r="D185" s="10">
        <v>341.36</v>
      </c>
      <c r="E185" s="10">
        <v>615.94000000000005</v>
      </c>
      <c r="F185" s="10">
        <v>970</v>
      </c>
      <c r="G185" s="10">
        <f t="shared" si="18"/>
        <v>999.1</v>
      </c>
    </row>
    <row r="186" spans="1:7" x14ac:dyDescent="0.3">
      <c r="A186" s="1" t="s">
        <v>246</v>
      </c>
      <c r="B186" s="1" t="s">
        <v>211</v>
      </c>
      <c r="C186" s="10">
        <v>1368</v>
      </c>
      <c r="D186" s="10">
        <v>1487.52</v>
      </c>
      <c r="E186" s="10">
        <v>1818.74</v>
      </c>
      <c r="F186" s="10">
        <v>1858</v>
      </c>
      <c r="G186" s="10">
        <f t="shared" si="18"/>
        <v>1913.74</v>
      </c>
    </row>
    <row r="187" spans="1:7" x14ac:dyDescent="0.3">
      <c r="A187" s="1" t="s">
        <v>247</v>
      </c>
      <c r="B187" s="1" t="s">
        <v>79</v>
      </c>
      <c r="C187" s="10">
        <v>0</v>
      </c>
      <c r="D187" s="10">
        <v>0</v>
      </c>
      <c r="E187" s="10">
        <v>0</v>
      </c>
      <c r="F187" s="10">
        <v>0</v>
      </c>
      <c r="G187" s="10">
        <f t="shared" si="18"/>
        <v>0</v>
      </c>
    </row>
    <row r="188" spans="1:7" x14ac:dyDescent="0.3">
      <c r="A188" s="1" t="s">
        <v>248</v>
      </c>
      <c r="B188" s="1" t="s">
        <v>120</v>
      </c>
      <c r="C188" s="10">
        <v>181.91</v>
      </c>
      <c r="D188" s="10">
        <v>129.61000000000001</v>
      </c>
      <c r="E188" s="10">
        <v>170.25</v>
      </c>
      <c r="F188" s="10">
        <v>186</v>
      </c>
      <c r="G188" s="10">
        <f t="shared" si="18"/>
        <v>191.58</v>
      </c>
    </row>
    <row r="189" spans="1:7" x14ac:dyDescent="0.3">
      <c r="A189" s="1" t="s">
        <v>249</v>
      </c>
      <c r="B189" s="1" t="s">
        <v>122</v>
      </c>
      <c r="C189" s="10">
        <v>68.02</v>
      </c>
      <c r="D189" s="10">
        <v>70.069999999999993</v>
      </c>
      <c r="E189" s="10">
        <v>75.010000000000005</v>
      </c>
      <c r="F189" s="10">
        <v>86</v>
      </c>
      <c r="G189" s="10">
        <f t="shared" si="18"/>
        <v>88.58</v>
      </c>
    </row>
    <row r="190" spans="1:7" x14ac:dyDescent="0.3">
      <c r="A190" s="1" t="s">
        <v>250</v>
      </c>
      <c r="B190" s="1" t="s">
        <v>81</v>
      </c>
      <c r="C190" s="10">
        <v>4.99</v>
      </c>
      <c r="D190" s="10">
        <v>20.02</v>
      </c>
      <c r="E190" s="10">
        <v>4.6900000000000004</v>
      </c>
      <c r="F190" s="10">
        <v>25</v>
      </c>
      <c r="G190" s="10">
        <f t="shared" si="18"/>
        <v>25.75</v>
      </c>
    </row>
    <row r="191" spans="1:7" x14ac:dyDescent="0.3">
      <c r="A191" s="1" t="s">
        <v>251</v>
      </c>
      <c r="B191" s="1" t="s">
        <v>83</v>
      </c>
      <c r="C191" s="10">
        <v>11261.79</v>
      </c>
      <c r="D191" s="10">
        <v>11475.56</v>
      </c>
      <c r="E191" s="10">
        <v>21290.17</v>
      </c>
      <c r="F191" s="10">
        <v>21800</v>
      </c>
      <c r="G191" s="10">
        <f t="shared" si="18"/>
        <v>22454</v>
      </c>
    </row>
    <row r="192" spans="1:7" x14ac:dyDescent="0.3">
      <c r="A192" s="1" t="s">
        <v>252</v>
      </c>
      <c r="B192" s="1" t="s">
        <v>253</v>
      </c>
      <c r="C192" s="10">
        <v>11050.56</v>
      </c>
      <c r="D192" s="10">
        <v>11129.96</v>
      </c>
      <c r="E192" s="10">
        <v>8609.94</v>
      </c>
      <c r="F192" s="10">
        <v>12381</v>
      </c>
      <c r="G192" s="10">
        <f t="shared" si="18"/>
        <v>12752.43</v>
      </c>
    </row>
    <row r="193" spans="1:7" x14ac:dyDescent="0.3">
      <c r="A193" s="1" t="s">
        <v>254</v>
      </c>
      <c r="B193" s="1" t="s">
        <v>255</v>
      </c>
      <c r="C193" s="10">
        <v>6890.01</v>
      </c>
      <c r="D193" s="10">
        <v>8324.2000000000007</v>
      </c>
      <c r="E193" s="10">
        <v>6523.04</v>
      </c>
      <c r="F193" s="10">
        <v>8742</v>
      </c>
      <c r="G193" s="10">
        <f t="shared" si="18"/>
        <v>9004.26</v>
      </c>
    </row>
    <row r="194" spans="1:7" x14ac:dyDescent="0.3">
      <c r="A194" s="1" t="s">
        <v>256</v>
      </c>
      <c r="B194" s="1" t="s">
        <v>257</v>
      </c>
      <c r="C194" s="10">
        <v>238.51</v>
      </c>
      <c r="D194" s="10">
        <v>172.22</v>
      </c>
      <c r="E194" s="10">
        <v>634.53</v>
      </c>
      <c r="F194" s="10">
        <v>219</v>
      </c>
      <c r="G194" s="10">
        <f t="shared" si="18"/>
        <v>225.57</v>
      </c>
    </row>
    <row r="195" spans="1:7" x14ac:dyDescent="0.3">
      <c r="A195" s="1" t="s">
        <v>258</v>
      </c>
      <c r="B195" s="1" t="s">
        <v>259</v>
      </c>
      <c r="C195" s="10">
        <v>644.46</v>
      </c>
      <c r="D195" s="10">
        <v>817.54</v>
      </c>
      <c r="E195" s="10">
        <v>1406.61</v>
      </c>
      <c r="F195" s="10">
        <v>1140</v>
      </c>
      <c r="G195" s="10">
        <f t="shared" si="18"/>
        <v>1174.2</v>
      </c>
    </row>
    <row r="196" spans="1:7" x14ac:dyDescent="0.3">
      <c r="A196" s="1" t="s">
        <v>260</v>
      </c>
      <c r="B196" s="1" t="s">
        <v>261</v>
      </c>
      <c r="C196" s="10">
        <v>0</v>
      </c>
      <c r="D196" s="10">
        <v>0</v>
      </c>
      <c r="E196" s="10">
        <v>1670.07</v>
      </c>
      <c r="F196" s="10">
        <v>1500</v>
      </c>
      <c r="G196" s="10">
        <f t="shared" si="18"/>
        <v>1545</v>
      </c>
    </row>
    <row r="197" spans="1:7" x14ac:dyDescent="0.3">
      <c r="A197" s="1" t="s">
        <v>262</v>
      </c>
      <c r="B197" s="1" t="s">
        <v>263</v>
      </c>
      <c r="C197" s="10">
        <v>280.35000000000002</v>
      </c>
      <c r="D197" s="10">
        <v>189.6</v>
      </c>
      <c r="E197" s="10">
        <v>215.1</v>
      </c>
      <c r="F197" s="10">
        <v>6365</v>
      </c>
      <c r="G197" s="10">
        <f t="shared" si="18"/>
        <v>6555.95</v>
      </c>
    </row>
    <row r="198" spans="1:7" x14ac:dyDescent="0.3">
      <c r="A198" s="1" t="s">
        <v>264</v>
      </c>
      <c r="B198" s="1" t="s">
        <v>265</v>
      </c>
      <c r="C198" s="10">
        <v>21943.23</v>
      </c>
      <c r="D198" s="10">
        <v>20832.939999999999</v>
      </c>
      <c r="E198" s="10">
        <v>19190.41</v>
      </c>
      <c r="F198" s="10">
        <v>27318</v>
      </c>
      <c r="G198" s="10">
        <f t="shared" si="18"/>
        <v>28137.54</v>
      </c>
    </row>
    <row r="199" spans="1:7" x14ac:dyDescent="0.3">
      <c r="A199" s="1" t="s">
        <v>266</v>
      </c>
      <c r="B199" s="1" t="s">
        <v>267</v>
      </c>
      <c r="C199" s="10">
        <v>0</v>
      </c>
      <c r="D199" s="10">
        <v>0</v>
      </c>
      <c r="E199" s="10">
        <v>0</v>
      </c>
      <c r="F199" s="10">
        <v>0</v>
      </c>
      <c r="G199" s="10">
        <f t="shared" si="18"/>
        <v>0</v>
      </c>
    </row>
    <row r="200" spans="1:7" x14ac:dyDescent="0.3">
      <c r="A200" s="1" t="s">
        <v>268</v>
      </c>
      <c r="B200" s="1" t="s">
        <v>163</v>
      </c>
      <c r="C200" s="10">
        <v>2171.64</v>
      </c>
      <c r="D200" s="10">
        <v>2171.64</v>
      </c>
      <c r="E200" s="10">
        <v>1628.73</v>
      </c>
      <c r="F200" s="10">
        <v>3421</v>
      </c>
      <c r="G200" s="10">
        <f t="shared" si="18"/>
        <v>3523.63</v>
      </c>
    </row>
    <row r="201" spans="1:7" x14ac:dyDescent="0.3">
      <c r="A201" s="1" t="s">
        <v>269</v>
      </c>
      <c r="B201" s="1" t="s">
        <v>270</v>
      </c>
      <c r="C201" s="10">
        <v>0</v>
      </c>
      <c r="D201" s="10">
        <v>0</v>
      </c>
      <c r="E201" s="10">
        <v>0</v>
      </c>
      <c r="F201" s="10">
        <v>337</v>
      </c>
      <c r="G201" s="10">
        <f t="shared" si="18"/>
        <v>347.11</v>
      </c>
    </row>
    <row r="202" spans="1:7" x14ac:dyDescent="0.3">
      <c r="A202" s="20" t="s">
        <v>271</v>
      </c>
      <c r="B202" s="20" t="s">
        <v>87</v>
      </c>
      <c r="C202" s="21">
        <v>13315.78</v>
      </c>
      <c r="D202" s="21">
        <v>19402.79</v>
      </c>
      <c r="E202" s="21">
        <v>24163.03</v>
      </c>
      <c r="F202" s="21">
        <v>24100</v>
      </c>
      <c r="G202" s="21">
        <f t="shared" si="18"/>
        <v>24823</v>
      </c>
    </row>
    <row r="203" spans="1:7" x14ac:dyDescent="0.3">
      <c r="A203" s="1"/>
      <c r="B203" s="1"/>
      <c r="C203" s="10">
        <f>SUM(C182:C202)</f>
        <v>76500.429999999993</v>
      </c>
      <c r="D203" s="10">
        <f>SUM(D182:D202)</f>
        <v>84056.41</v>
      </c>
      <c r="E203" s="10">
        <f>SUM(E182:E202)</f>
        <v>94616.959999999992</v>
      </c>
      <c r="F203" s="10">
        <f>SUM(F182:F202)</f>
        <v>118269</v>
      </c>
      <c r="G203" s="10">
        <f>SUM(G182:G202)</f>
        <v>121817.06999999999</v>
      </c>
    </row>
    <row r="204" spans="1:7" x14ac:dyDescent="0.3">
      <c r="A204" s="1"/>
      <c r="B204" s="1"/>
      <c r="C204" s="10"/>
      <c r="D204" s="10"/>
      <c r="E204" s="10"/>
      <c r="F204" s="10"/>
      <c r="G204" s="10"/>
    </row>
    <row r="205" spans="1:7" x14ac:dyDescent="0.3">
      <c r="A205" s="24" t="s">
        <v>689</v>
      </c>
      <c r="B205" s="1"/>
      <c r="C205" s="10"/>
      <c r="D205" s="10"/>
      <c r="E205" s="10"/>
      <c r="F205" s="10"/>
      <c r="G205" s="10"/>
    </row>
    <row r="206" spans="1:7" x14ac:dyDescent="0.3">
      <c r="A206" s="20" t="s">
        <v>273</v>
      </c>
      <c r="B206" s="20" t="s">
        <v>274</v>
      </c>
      <c r="C206" s="21">
        <v>20450.68</v>
      </c>
      <c r="D206" s="21">
        <v>11997.98</v>
      </c>
      <c r="E206" s="21">
        <v>15483.59</v>
      </c>
      <c r="F206" s="21">
        <v>15600</v>
      </c>
      <c r="G206" s="21">
        <f t="shared" ref="G206" si="19">(F206*3%)+F206</f>
        <v>16068</v>
      </c>
    </row>
    <row r="207" spans="1:7" x14ac:dyDescent="0.3">
      <c r="A207" s="1"/>
      <c r="B207" s="1"/>
      <c r="C207" s="10">
        <f>SUM(C206)</f>
        <v>20450.68</v>
      </c>
      <c r="D207" s="10">
        <f t="shared" ref="D207:G207" si="20">SUM(D206)</f>
        <v>11997.98</v>
      </c>
      <c r="E207" s="10">
        <f t="shared" si="20"/>
        <v>15483.59</v>
      </c>
      <c r="F207" s="10">
        <f t="shared" si="20"/>
        <v>15600</v>
      </c>
      <c r="G207" s="10">
        <f t="shared" si="20"/>
        <v>16068</v>
      </c>
    </row>
    <row r="208" spans="1:7" x14ac:dyDescent="0.3">
      <c r="A208" s="1"/>
      <c r="B208" s="1"/>
      <c r="C208" s="10"/>
      <c r="D208" s="10"/>
      <c r="E208" s="10"/>
      <c r="F208" s="10"/>
      <c r="G208" s="10"/>
    </row>
    <row r="209" spans="1:7" x14ac:dyDescent="0.3">
      <c r="A209" s="24" t="s">
        <v>690</v>
      </c>
      <c r="B209" s="1"/>
      <c r="C209" s="10"/>
      <c r="D209" s="10"/>
      <c r="E209" s="10"/>
      <c r="F209" s="10"/>
      <c r="G209" s="10"/>
    </row>
    <row r="210" spans="1:7" x14ac:dyDescent="0.3">
      <c r="A210" s="20" t="s">
        <v>275</v>
      </c>
      <c r="B210" s="20" t="s">
        <v>276</v>
      </c>
      <c r="C210" s="21">
        <v>2114.1</v>
      </c>
      <c r="D210" s="21">
        <v>830</v>
      </c>
      <c r="E210" s="21">
        <v>2871.68</v>
      </c>
      <c r="F210" s="21">
        <v>2000</v>
      </c>
      <c r="G210" s="21">
        <f t="shared" ref="G210" si="21">(F210*3%)+F210</f>
        <v>2060</v>
      </c>
    </row>
    <row r="211" spans="1:7" x14ac:dyDescent="0.3">
      <c r="A211" s="1"/>
      <c r="B211" s="1"/>
      <c r="C211" s="10">
        <f>SUM(C210)</f>
        <v>2114.1</v>
      </c>
      <c r="D211" s="10">
        <f t="shared" ref="D211:G211" si="22">SUM(D210)</f>
        <v>830</v>
      </c>
      <c r="E211" s="10">
        <f t="shared" si="22"/>
        <v>2871.68</v>
      </c>
      <c r="F211" s="10">
        <f t="shared" si="22"/>
        <v>2000</v>
      </c>
      <c r="G211" s="10">
        <f t="shared" si="22"/>
        <v>2060</v>
      </c>
    </row>
    <row r="212" spans="1:7" x14ac:dyDescent="0.3">
      <c r="A212" s="1"/>
      <c r="B212" s="1"/>
      <c r="C212" s="10"/>
      <c r="D212" s="10"/>
      <c r="E212" s="10"/>
      <c r="F212" s="10"/>
      <c r="G212" s="10"/>
    </row>
    <row r="213" spans="1:7" x14ac:dyDescent="0.3">
      <c r="A213" s="24" t="s">
        <v>691</v>
      </c>
      <c r="B213" s="1"/>
      <c r="C213" s="10"/>
      <c r="D213" s="10"/>
      <c r="E213" s="10"/>
      <c r="F213" s="10"/>
      <c r="G213" s="10"/>
    </row>
    <row r="214" spans="1:7" x14ac:dyDescent="0.3">
      <c r="A214" s="1" t="s">
        <v>277</v>
      </c>
      <c r="B214" s="1" t="s">
        <v>278</v>
      </c>
      <c r="C214" s="10">
        <v>4575</v>
      </c>
      <c r="D214" s="10">
        <v>4475</v>
      </c>
      <c r="E214" s="10">
        <v>5625</v>
      </c>
      <c r="F214" s="10">
        <v>5000</v>
      </c>
      <c r="G214" s="10">
        <f t="shared" ref="G214:G215" si="23">(F214*3%)+F214</f>
        <v>5150</v>
      </c>
    </row>
    <row r="215" spans="1:7" x14ac:dyDescent="0.3">
      <c r="A215" s="20" t="s">
        <v>279</v>
      </c>
      <c r="B215" s="20" t="s">
        <v>280</v>
      </c>
      <c r="C215" s="21">
        <v>9281.8700000000008</v>
      </c>
      <c r="D215" s="21">
        <v>3456.25</v>
      </c>
      <c r="E215" s="21">
        <v>2847</v>
      </c>
      <c r="F215" s="21">
        <v>5000</v>
      </c>
      <c r="G215" s="21">
        <f t="shared" si="23"/>
        <v>5150</v>
      </c>
    </row>
    <row r="216" spans="1:7" x14ac:dyDescent="0.3">
      <c r="A216" s="1"/>
      <c r="B216" s="1"/>
      <c r="C216" s="10">
        <f>SUM(C214:C215)</f>
        <v>13856.87</v>
      </c>
      <c r="D216" s="10">
        <f t="shared" ref="D216:G216" si="24">SUM(D214:D215)</f>
        <v>7931.25</v>
      </c>
      <c r="E216" s="10">
        <f t="shared" si="24"/>
        <v>8472</v>
      </c>
      <c r="F216" s="10">
        <f t="shared" si="24"/>
        <v>10000</v>
      </c>
      <c r="G216" s="10">
        <f t="shared" si="24"/>
        <v>10300</v>
      </c>
    </row>
    <row r="217" spans="1:7" x14ac:dyDescent="0.3">
      <c r="A217" s="1"/>
      <c r="B217" s="1"/>
      <c r="C217" s="10"/>
      <c r="D217" s="10"/>
      <c r="E217" s="10"/>
      <c r="F217" s="10"/>
      <c r="G217" s="10"/>
    </row>
    <row r="218" spans="1:7" x14ac:dyDescent="0.3">
      <c r="A218" s="24" t="s">
        <v>692</v>
      </c>
      <c r="B218" s="1"/>
      <c r="C218" s="10"/>
      <c r="D218" s="10"/>
      <c r="E218" s="10"/>
      <c r="F218" s="10"/>
      <c r="G218" s="10"/>
    </row>
    <row r="219" spans="1:7" x14ac:dyDescent="0.3">
      <c r="A219" s="1" t="s">
        <v>281</v>
      </c>
      <c r="B219" s="1" t="s">
        <v>282</v>
      </c>
      <c r="C219" s="10">
        <v>3400</v>
      </c>
      <c r="D219" s="10">
        <v>4250</v>
      </c>
      <c r="E219" s="10">
        <v>3650</v>
      </c>
      <c r="F219" s="10">
        <v>5797</v>
      </c>
      <c r="G219" s="10">
        <f t="shared" ref="G219:G223" si="25">(F219*3%)+F219</f>
        <v>5970.91</v>
      </c>
    </row>
    <row r="220" spans="1:7" x14ac:dyDescent="0.3">
      <c r="A220" s="1" t="s">
        <v>283</v>
      </c>
      <c r="B220" s="1" t="s">
        <v>71</v>
      </c>
      <c r="C220" s="10">
        <v>210.83</v>
      </c>
      <c r="D220" s="10">
        <v>248.05</v>
      </c>
      <c r="E220" s="10">
        <v>226.31</v>
      </c>
      <c r="F220" s="10">
        <v>359</v>
      </c>
      <c r="G220" s="10">
        <f t="shared" si="25"/>
        <v>369.77</v>
      </c>
    </row>
    <row r="221" spans="1:7" x14ac:dyDescent="0.3">
      <c r="A221" s="1" t="s">
        <v>284</v>
      </c>
      <c r="B221" s="1" t="s">
        <v>73</v>
      </c>
      <c r="C221" s="10">
        <v>49.51</v>
      </c>
      <c r="D221" s="10">
        <v>58.28</v>
      </c>
      <c r="E221" s="10">
        <v>53.2</v>
      </c>
      <c r="F221" s="10">
        <v>84</v>
      </c>
      <c r="G221" s="10">
        <f t="shared" si="25"/>
        <v>86.52</v>
      </c>
    </row>
    <row r="222" spans="1:7" x14ac:dyDescent="0.3">
      <c r="A222" s="1" t="s">
        <v>285</v>
      </c>
      <c r="B222" s="1" t="s">
        <v>131</v>
      </c>
      <c r="C222" s="10">
        <v>4127.21</v>
      </c>
      <c r="D222" s="10">
        <v>2713.87</v>
      </c>
      <c r="E222" s="10">
        <v>1819.68</v>
      </c>
      <c r="F222" s="10">
        <v>3278</v>
      </c>
      <c r="G222" s="10">
        <f t="shared" si="25"/>
        <v>3376.34</v>
      </c>
    </row>
    <row r="223" spans="1:7" x14ac:dyDescent="0.3">
      <c r="A223" s="20" t="s">
        <v>286</v>
      </c>
      <c r="B223" s="20" t="s">
        <v>137</v>
      </c>
      <c r="C223" s="21">
        <v>0</v>
      </c>
      <c r="D223" s="21">
        <v>1483</v>
      </c>
      <c r="E223" s="21">
        <v>0</v>
      </c>
      <c r="F223" s="21">
        <v>1093</v>
      </c>
      <c r="G223" s="21">
        <f t="shared" si="25"/>
        <v>1125.79</v>
      </c>
    </row>
    <row r="224" spans="1:7" x14ac:dyDescent="0.3">
      <c r="A224" s="1"/>
      <c r="B224" s="1"/>
      <c r="C224" s="10">
        <f>SUM(C219:C223)</f>
        <v>7787.55</v>
      </c>
      <c r="D224" s="10">
        <f>SUM(D219:D223)</f>
        <v>8753.2000000000007</v>
      </c>
      <c r="E224" s="10">
        <f>SUM(E219:E223)</f>
        <v>5749.19</v>
      </c>
      <c r="F224" s="10">
        <f>SUM(F219:F223)</f>
        <v>10611</v>
      </c>
      <c r="G224" s="10">
        <f>SUM(G219:G223)</f>
        <v>10929.330000000002</v>
      </c>
    </row>
    <row r="225" spans="1:7" x14ac:dyDescent="0.3">
      <c r="A225" s="1"/>
      <c r="B225" s="1"/>
      <c r="C225" s="10"/>
      <c r="D225" s="10"/>
      <c r="E225" s="10"/>
      <c r="F225" s="10"/>
      <c r="G225" s="10"/>
    </row>
    <row r="226" spans="1:7" x14ac:dyDescent="0.3">
      <c r="A226" s="1"/>
      <c r="B226" s="1"/>
      <c r="C226" s="10"/>
      <c r="D226" s="10"/>
      <c r="E226" s="10"/>
      <c r="F226" s="10"/>
      <c r="G226" s="10"/>
    </row>
    <row r="227" spans="1:7" x14ac:dyDescent="0.3">
      <c r="A227" s="24" t="s">
        <v>693</v>
      </c>
      <c r="B227" s="1"/>
      <c r="C227" s="10"/>
      <c r="D227" s="10"/>
      <c r="E227" s="10"/>
      <c r="F227" s="10"/>
      <c r="G227" s="10"/>
    </row>
    <row r="228" spans="1:7" x14ac:dyDescent="0.3">
      <c r="A228" s="1" t="s">
        <v>287</v>
      </c>
      <c r="B228" s="1" t="s">
        <v>141</v>
      </c>
      <c r="C228" s="10">
        <v>9585.9599999999991</v>
      </c>
      <c r="D228" s="10">
        <v>10471.799999999999</v>
      </c>
      <c r="E228" s="10">
        <v>9233.0400000000009</v>
      </c>
      <c r="F228" s="10">
        <v>11343</v>
      </c>
      <c r="G228" s="10">
        <f t="shared" ref="G228:G242" si="26">(F228*3%)+F228</f>
        <v>11683.29</v>
      </c>
    </row>
    <row r="229" spans="1:7" x14ac:dyDescent="0.3">
      <c r="A229" s="1" t="s">
        <v>288</v>
      </c>
      <c r="B229" s="1" t="s">
        <v>71</v>
      </c>
      <c r="C229" s="10">
        <v>589.87</v>
      </c>
      <c r="D229" s="10">
        <v>622.41999999999996</v>
      </c>
      <c r="E229" s="10">
        <v>543.30999999999995</v>
      </c>
      <c r="F229" s="10">
        <v>703</v>
      </c>
      <c r="G229" s="10">
        <f t="shared" si="26"/>
        <v>724.09</v>
      </c>
    </row>
    <row r="230" spans="1:7" x14ac:dyDescent="0.3">
      <c r="A230" s="1" t="s">
        <v>289</v>
      </c>
      <c r="B230" s="1" t="s">
        <v>73</v>
      </c>
      <c r="C230" s="10">
        <v>132.47999999999999</v>
      </c>
      <c r="D230" s="10">
        <v>143.47</v>
      </c>
      <c r="E230" s="10">
        <v>124.78</v>
      </c>
      <c r="F230" s="10">
        <v>164</v>
      </c>
      <c r="G230" s="10">
        <f t="shared" si="26"/>
        <v>168.92</v>
      </c>
    </row>
    <row r="231" spans="1:7" x14ac:dyDescent="0.3">
      <c r="A231" s="1" t="s">
        <v>290</v>
      </c>
      <c r="B231" s="1" t="s">
        <v>291</v>
      </c>
      <c r="C231" s="10">
        <v>313.54000000000002</v>
      </c>
      <c r="D231" s="10">
        <v>512.07000000000005</v>
      </c>
      <c r="E231" s="10">
        <v>923.91</v>
      </c>
      <c r="F231" s="10">
        <v>1236</v>
      </c>
      <c r="G231" s="10">
        <f t="shared" si="26"/>
        <v>1273.08</v>
      </c>
    </row>
    <row r="232" spans="1:7" x14ac:dyDescent="0.3">
      <c r="A232" s="1" t="s">
        <v>292</v>
      </c>
      <c r="B232" s="1" t="s">
        <v>77</v>
      </c>
      <c r="C232" s="10">
        <v>2052</v>
      </c>
      <c r="D232" s="10">
        <v>2231.16</v>
      </c>
      <c r="E232" s="10">
        <v>2728.11</v>
      </c>
      <c r="F232" s="10">
        <v>2732</v>
      </c>
      <c r="G232" s="10">
        <f t="shared" si="26"/>
        <v>2813.96</v>
      </c>
    </row>
    <row r="233" spans="1:7" x14ac:dyDescent="0.3">
      <c r="A233" s="1" t="s">
        <v>293</v>
      </c>
      <c r="B233" s="1" t="s">
        <v>79</v>
      </c>
      <c r="C233" s="10">
        <v>0</v>
      </c>
      <c r="D233" s="10">
        <v>6744</v>
      </c>
      <c r="E233" s="10">
        <v>4600</v>
      </c>
      <c r="F233" s="10">
        <v>4470</v>
      </c>
      <c r="G233" s="10">
        <f t="shared" si="26"/>
        <v>4604.1000000000004</v>
      </c>
    </row>
    <row r="234" spans="1:7" x14ac:dyDescent="0.3">
      <c r="A234" s="1" t="s">
        <v>294</v>
      </c>
      <c r="B234" s="1" t="s">
        <v>120</v>
      </c>
      <c r="C234" s="10">
        <v>2051.54</v>
      </c>
      <c r="D234" s="10">
        <v>1457.73</v>
      </c>
      <c r="E234" s="10">
        <v>1923.32</v>
      </c>
      <c r="F234" s="10">
        <v>2178</v>
      </c>
      <c r="G234" s="10">
        <f t="shared" si="26"/>
        <v>2243.34</v>
      </c>
    </row>
    <row r="235" spans="1:7" x14ac:dyDescent="0.3">
      <c r="A235" s="1" t="s">
        <v>295</v>
      </c>
      <c r="B235" s="1" t="s">
        <v>122</v>
      </c>
      <c r="C235" s="10">
        <v>102.13</v>
      </c>
      <c r="D235" s="10">
        <v>105.16</v>
      </c>
      <c r="E235" s="10">
        <v>112.56</v>
      </c>
      <c r="F235" s="10">
        <v>129</v>
      </c>
      <c r="G235" s="10">
        <f t="shared" si="26"/>
        <v>132.87</v>
      </c>
    </row>
    <row r="236" spans="1:7" x14ac:dyDescent="0.3">
      <c r="A236" s="1" t="s">
        <v>296</v>
      </c>
      <c r="B236" s="1" t="s">
        <v>81</v>
      </c>
      <c r="C236" s="10">
        <v>7.44</v>
      </c>
      <c r="D236" s="10">
        <v>6.98</v>
      </c>
      <c r="E236" s="10">
        <v>6.98</v>
      </c>
      <c r="F236" s="10">
        <v>72</v>
      </c>
      <c r="G236" s="10">
        <f t="shared" si="26"/>
        <v>74.16</v>
      </c>
    </row>
    <row r="237" spans="1:7" x14ac:dyDescent="0.3">
      <c r="A237" s="1" t="s">
        <v>297</v>
      </c>
      <c r="B237" s="1" t="s">
        <v>84</v>
      </c>
      <c r="C237" s="10">
        <v>6867</v>
      </c>
      <c r="D237" s="10">
        <v>0</v>
      </c>
      <c r="E237" s="10">
        <v>0</v>
      </c>
      <c r="F237" s="10">
        <v>2185</v>
      </c>
      <c r="G237" s="10">
        <f t="shared" si="26"/>
        <v>2250.5500000000002</v>
      </c>
    </row>
    <row r="238" spans="1:7" x14ac:dyDescent="0.3">
      <c r="A238" s="1" t="s">
        <v>298</v>
      </c>
      <c r="B238" s="1" t="s">
        <v>299</v>
      </c>
      <c r="C238" s="10">
        <v>1403.02</v>
      </c>
      <c r="D238" s="10">
        <v>90</v>
      </c>
      <c r="E238" s="10">
        <v>553.85</v>
      </c>
      <c r="F238" s="10">
        <v>21218</v>
      </c>
      <c r="G238" s="10">
        <f t="shared" si="26"/>
        <v>21854.54</v>
      </c>
    </row>
    <row r="239" spans="1:7" x14ac:dyDescent="0.3">
      <c r="A239" s="1" t="s">
        <v>300</v>
      </c>
      <c r="B239" s="1" t="s">
        <v>301</v>
      </c>
      <c r="C239" s="10">
        <v>3707.5</v>
      </c>
      <c r="D239" s="10">
        <v>11960.2</v>
      </c>
      <c r="E239" s="10">
        <v>11291.7</v>
      </c>
      <c r="F239" s="10">
        <v>12053</v>
      </c>
      <c r="G239" s="10">
        <f t="shared" si="26"/>
        <v>12414.59</v>
      </c>
    </row>
    <row r="240" spans="1:7" x14ac:dyDescent="0.3">
      <c r="A240" s="1" t="s">
        <v>302</v>
      </c>
      <c r="B240" s="1" t="s">
        <v>86</v>
      </c>
      <c r="C240" s="10">
        <v>0</v>
      </c>
      <c r="D240" s="10">
        <v>4107.72</v>
      </c>
      <c r="E240" s="10">
        <v>3624.3</v>
      </c>
      <c r="F240" s="10">
        <v>4223</v>
      </c>
      <c r="G240" s="10">
        <f t="shared" si="26"/>
        <v>4349.6899999999996</v>
      </c>
    </row>
    <row r="241" spans="1:7" x14ac:dyDescent="0.3">
      <c r="A241" s="1" t="s">
        <v>304</v>
      </c>
      <c r="B241" s="1" t="s">
        <v>137</v>
      </c>
      <c r="C241" s="10">
        <v>0</v>
      </c>
      <c r="D241" s="10">
        <v>468</v>
      </c>
      <c r="E241" s="10">
        <v>0</v>
      </c>
      <c r="F241" s="10">
        <v>1126</v>
      </c>
      <c r="G241" s="10">
        <f t="shared" si="26"/>
        <v>1159.78</v>
      </c>
    </row>
    <row r="242" spans="1:7" x14ac:dyDescent="0.3">
      <c r="A242" s="20" t="s">
        <v>305</v>
      </c>
      <c r="B242" s="20" t="s">
        <v>91</v>
      </c>
      <c r="C242" s="21">
        <v>674.83</v>
      </c>
      <c r="D242" s="21">
        <v>770.76</v>
      </c>
      <c r="E242" s="21">
        <v>0</v>
      </c>
      <c r="F242" s="21">
        <v>836</v>
      </c>
      <c r="G242" s="21">
        <f t="shared" si="26"/>
        <v>861.08</v>
      </c>
    </row>
    <row r="243" spans="1:7" x14ac:dyDescent="0.3">
      <c r="A243" s="1"/>
      <c r="B243" s="1"/>
      <c r="C243" s="10">
        <f>SUM(C228:C242)</f>
        <v>27487.31</v>
      </c>
      <c r="D243" s="10">
        <f>SUM(D228:D242)</f>
        <v>39691.47</v>
      </c>
      <c r="E243" s="10">
        <f>SUM(E228:E242)</f>
        <v>35665.86</v>
      </c>
      <c r="F243" s="10">
        <f>SUM(F228:F242)</f>
        <v>64668</v>
      </c>
      <c r="G243" s="10">
        <f>SUM(G228:G242)</f>
        <v>66608.040000000008</v>
      </c>
    </row>
    <row r="244" spans="1:7" x14ac:dyDescent="0.3">
      <c r="A244" s="1"/>
      <c r="B244" s="1"/>
      <c r="C244" s="10"/>
      <c r="D244" s="10"/>
      <c r="E244" s="10"/>
      <c r="F244" s="10"/>
      <c r="G244" s="10"/>
    </row>
    <row r="245" spans="1:7" x14ac:dyDescent="0.3">
      <c r="A245" s="24" t="s">
        <v>694</v>
      </c>
      <c r="B245" s="1"/>
      <c r="C245" s="10"/>
      <c r="D245" s="10"/>
      <c r="E245" s="10"/>
      <c r="F245" s="10"/>
      <c r="G245" s="10"/>
    </row>
    <row r="246" spans="1:7" x14ac:dyDescent="0.3">
      <c r="A246" s="20" t="s">
        <v>306</v>
      </c>
      <c r="B246" s="20" t="s">
        <v>307</v>
      </c>
      <c r="C246" s="21">
        <v>4581.8999999999996</v>
      </c>
      <c r="D246" s="21">
        <v>5277.15</v>
      </c>
      <c r="E246" s="21">
        <v>0</v>
      </c>
      <c r="F246" s="21">
        <v>5464</v>
      </c>
      <c r="G246" s="21">
        <f t="shared" ref="G246" si="27">(F246*3%)+F246</f>
        <v>5627.92</v>
      </c>
    </row>
    <row r="247" spans="1:7" x14ac:dyDescent="0.3">
      <c r="A247" s="1"/>
      <c r="B247" s="1"/>
      <c r="C247" s="10">
        <f>SUM(C246)</f>
        <v>4581.8999999999996</v>
      </c>
      <c r="D247" s="10">
        <f t="shared" ref="D247:G247" si="28">SUM(D246)</f>
        <v>5277.15</v>
      </c>
      <c r="E247" s="10">
        <f t="shared" si="28"/>
        <v>0</v>
      </c>
      <c r="F247" s="10">
        <f t="shared" si="28"/>
        <v>5464</v>
      </c>
      <c r="G247" s="10">
        <f t="shared" si="28"/>
        <v>5627.92</v>
      </c>
    </row>
    <row r="248" spans="1:7" x14ac:dyDescent="0.3">
      <c r="A248" s="1"/>
      <c r="B248" s="1"/>
      <c r="C248" s="10"/>
      <c r="D248" s="10"/>
      <c r="E248" s="10"/>
      <c r="F248" s="10"/>
      <c r="G248" s="10"/>
    </row>
    <row r="249" spans="1:7" x14ac:dyDescent="0.3">
      <c r="A249" s="24" t="s">
        <v>695</v>
      </c>
      <c r="B249" s="1"/>
      <c r="C249" s="10"/>
      <c r="D249" s="10"/>
      <c r="E249" s="10"/>
      <c r="F249" s="10"/>
      <c r="G249" s="10"/>
    </row>
    <row r="250" spans="1:7" x14ac:dyDescent="0.3">
      <c r="A250" s="1" t="s">
        <v>309</v>
      </c>
      <c r="B250" s="1" t="s">
        <v>696</v>
      </c>
      <c r="C250" s="10">
        <v>0</v>
      </c>
      <c r="D250" s="10">
        <v>0</v>
      </c>
      <c r="E250" s="10">
        <v>0</v>
      </c>
      <c r="F250" s="10">
        <v>0</v>
      </c>
      <c r="G250" s="10">
        <f t="shared" ref="G250:G258" si="29">(F250*3%)+F250</f>
        <v>0</v>
      </c>
    </row>
    <row r="251" spans="1:7" x14ac:dyDescent="0.3">
      <c r="A251" s="1" t="s">
        <v>310</v>
      </c>
      <c r="B251" s="1" t="s">
        <v>311</v>
      </c>
      <c r="C251" s="10">
        <v>0</v>
      </c>
      <c r="D251" s="10">
        <v>0</v>
      </c>
      <c r="E251" s="10">
        <v>0</v>
      </c>
      <c r="F251" s="10">
        <v>0</v>
      </c>
      <c r="G251" s="10">
        <f t="shared" si="29"/>
        <v>0</v>
      </c>
    </row>
    <row r="252" spans="1:7" x14ac:dyDescent="0.3">
      <c r="A252" s="1" t="s">
        <v>312</v>
      </c>
      <c r="B252" s="1" t="s">
        <v>313</v>
      </c>
      <c r="C252" s="10">
        <v>999</v>
      </c>
      <c r="D252" s="10">
        <v>0</v>
      </c>
      <c r="E252" s="10">
        <v>0</v>
      </c>
      <c r="F252" s="10">
        <v>0</v>
      </c>
      <c r="G252" s="10">
        <f t="shared" si="29"/>
        <v>0</v>
      </c>
    </row>
    <row r="253" spans="1:7" x14ac:dyDescent="0.3">
      <c r="A253" s="1" t="s">
        <v>314</v>
      </c>
      <c r="B253" s="1" t="s">
        <v>315</v>
      </c>
      <c r="C253" s="10">
        <v>0</v>
      </c>
      <c r="D253" s="10">
        <v>0</v>
      </c>
      <c r="E253" s="10">
        <v>0</v>
      </c>
      <c r="F253" s="10">
        <v>0</v>
      </c>
      <c r="G253" s="10">
        <f t="shared" si="29"/>
        <v>0</v>
      </c>
    </row>
    <row r="254" spans="1:7" x14ac:dyDescent="0.3">
      <c r="A254" s="1" t="s">
        <v>316</v>
      </c>
      <c r="B254" s="1" t="s">
        <v>317</v>
      </c>
      <c r="C254" s="10">
        <v>5395</v>
      </c>
      <c r="D254" s="10">
        <v>17007.2</v>
      </c>
      <c r="E254" s="10">
        <v>0</v>
      </c>
      <c r="F254" s="10">
        <v>0</v>
      </c>
      <c r="G254" s="10">
        <f t="shared" si="29"/>
        <v>0</v>
      </c>
    </row>
    <row r="255" spans="1:7" x14ac:dyDescent="0.3">
      <c r="A255" s="1" t="s">
        <v>318</v>
      </c>
      <c r="B255" s="1" t="s">
        <v>319</v>
      </c>
      <c r="C255" s="10">
        <v>11847.68</v>
      </c>
      <c r="D255" s="10">
        <v>53489.77</v>
      </c>
      <c r="E255" s="10">
        <v>0</v>
      </c>
      <c r="F255" s="10">
        <v>40000</v>
      </c>
      <c r="G255" s="10">
        <f t="shared" si="29"/>
        <v>41200</v>
      </c>
    </row>
    <row r="256" spans="1:7" x14ac:dyDescent="0.3">
      <c r="A256" s="1" t="s">
        <v>320</v>
      </c>
      <c r="B256" s="1" t="s">
        <v>321</v>
      </c>
      <c r="C256" s="10">
        <v>0</v>
      </c>
      <c r="D256" s="10">
        <v>0</v>
      </c>
      <c r="E256" s="10">
        <v>0</v>
      </c>
      <c r="F256" s="10">
        <v>0</v>
      </c>
      <c r="G256" s="10">
        <f t="shared" si="29"/>
        <v>0</v>
      </c>
    </row>
    <row r="257" spans="1:7" x14ac:dyDescent="0.3">
      <c r="A257" s="1" t="s">
        <v>322</v>
      </c>
      <c r="B257" s="1" t="s">
        <v>321</v>
      </c>
      <c r="C257" s="10">
        <v>0</v>
      </c>
      <c r="D257" s="10">
        <v>0</v>
      </c>
      <c r="E257" s="10">
        <v>0</v>
      </c>
      <c r="F257" s="10">
        <v>0</v>
      </c>
      <c r="G257" s="10">
        <f t="shared" si="29"/>
        <v>0</v>
      </c>
    </row>
    <row r="258" spans="1:7" x14ac:dyDescent="0.3">
      <c r="A258" s="20" t="s">
        <v>323</v>
      </c>
      <c r="B258" s="20" t="s">
        <v>324</v>
      </c>
      <c r="C258" s="21">
        <v>15148.24</v>
      </c>
      <c r="D258" s="21">
        <v>6599.06</v>
      </c>
      <c r="E258" s="21">
        <v>1440942.04</v>
      </c>
      <c r="F258" s="21">
        <v>2000000</v>
      </c>
      <c r="G258" s="21">
        <f t="shared" si="29"/>
        <v>2060000</v>
      </c>
    </row>
    <row r="259" spans="1:7" x14ac:dyDescent="0.3">
      <c r="A259" s="1"/>
      <c r="B259" s="1"/>
      <c r="C259" s="10">
        <f>SUM(C250:C258)</f>
        <v>33389.919999999998</v>
      </c>
      <c r="D259" s="10">
        <f t="shared" ref="D259:G259" si="30">SUM(D250:D258)</f>
        <v>77096.03</v>
      </c>
      <c r="E259" s="10">
        <f t="shared" si="30"/>
        <v>1440942.04</v>
      </c>
      <c r="F259" s="10">
        <f t="shared" si="30"/>
        <v>2040000</v>
      </c>
      <c r="G259" s="10">
        <f t="shared" si="30"/>
        <v>2101200</v>
      </c>
    </row>
    <row r="260" spans="1:7" x14ac:dyDescent="0.3">
      <c r="A260" s="1"/>
      <c r="B260" s="1"/>
      <c r="C260" s="10"/>
      <c r="D260" s="10"/>
      <c r="E260" s="10"/>
      <c r="F260" s="10"/>
      <c r="G260" s="10"/>
    </row>
    <row r="261" spans="1:7" x14ac:dyDescent="0.3">
      <c r="A261" s="20" t="s">
        <v>325</v>
      </c>
      <c r="B261" s="20" t="s">
        <v>326</v>
      </c>
      <c r="C261" s="21">
        <v>700000</v>
      </c>
      <c r="D261" s="21">
        <v>2200000</v>
      </c>
      <c r="E261" s="21">
        <v>3500000</v>
      </c>
      <c r="F261" s="21">
        <v>1953768</v>
      </c>
      <c r="G261" s="21">
        <f t="shared" ref="G261" si="31">(F261*3%)+F261</f>
        <v>2012381.04</v>
      </c>
    </row>
    <row r="262" spans="1:7" ht="15" thickBot="1" x14ac:dyDescent="0.35">
      <c r="A262" s="1"/>
      <c r="B262" s="1"/>
      <c r="C262" s="10">
        <f>SUM(C261)</f>
        <v>700000</v>
      </c>
      <c r="D262" s="10">
        <f t="shared" ref="D262:G262" si="32">SUM(D261)</f>
        <v>2200000</v>
      </c>
      <c r="E262" s="10">
        <f t="shared" si="32"/>
        <v>3500000</v>
      </c>
      <c r="F262" s="10">
        <f t="shared" si="32"/>
        <v>1953768</v>
      </c>
      <c r="G262" s="10">
        <f t="shared" si="32"/>
        <v>2012381.04</v>
      </c>
    </row>
    <row r="263" spans="1:7" ht="15" thickTop="1" x14ac:dyDescent="0.3">
      <c r="A263" s="13" t="s">
        <v>327</v>
      </c>
      <c r="B263" s="12"/>
      <c r="C263" s="14">
        <f>C46+C52+C80+C107+C111+C119+C141+C167+C179+C203+C207+C211+C216+C224+C243+C247+C259+C262</f>
        <v>1435197.4400000004</v>
      </c>
      <c r="D263" s="14">
        <f t="shared" ref="D263:G263" si="33">D46+D52+D80+D107+D111+D119+D141+D167+D179+D203+D207+D211+D216+D224+D243+D247+D259+D262</f>
        <v>3247167.59</v>
      </c>
      <c r="E263" s="14">
        <f t="shared" si="33"/>
        <v>5822215.25</v>
      </c>
      <c r="F263" s="14">
        <f t="shared" si="33"/>
        <v>5172334</v>
      </c>
      <c r="G263" s="14">
        <f t="shared" si="33"/>
        <v>5327504.0199999996</v>
      </c>
    </row>
    <row r="264" spans="1:7" ht="15" thickBot="1" x14ac:dyDescent="0.35">
      <c r="A264" s="11"/>
      <c r="B264" s="11"/>
      <c r="C264" s="11"/>
      <c r="D264" s="11"/>
      <c r="E264" s="11"/>
      <c r="F264" s="11"/>
      <c r="G264" s="11"/>
    </row>
    <row r="265" spans="1:7" ht="15.6" thickTop="1" thickBot="1" x14ac:dyDescent="0.35">
      <c r="A265" s="17" t="s">
        <v>328</v>
      </c>
      <c r="B265" s="17" t="s">
        <v>328</v>
      </c>
      <c r="C265" s="18">
        <f>C33-C263</f>
        <v>1816102.7599999998</v>
      </c>
      <c r="D265" s="18">
        <f t="shared" ref="D265:G265" si="34">D33-D263</f>
        <v>654599</v>
      </c>
      <c r="E265" s="18">
        <f t="shared" si="34"/>
        <v>-1272060.6799999997</v>
      </c>
      <c r="F265" s="18">
        <f t="shared" si="34"/>
        <v>98751</v>
      </c>
      <c r="G265" s="18">
        <f t="shared" si="34"/>
        <v>49002.679999999702</v>
      </c>
    </row>
    <row r="266" spans="1:7" ht="15" thickTop="1" x14ac:dyDescent="0.3"/>
    <row r="267" spans="1:7" x14ac:dyDescent="0.3">
      <c r="A267" s="16" t="s">
        <v>705</v>
      </c>
      <c r="B267" s="15"/>
      <c r="C267" s="15"/>
      <c r="D267" s="15"/>
      <c r="E267" s="15"/>
      <c r="F267" s="15"/>
      <c r="G267" s="15"/>
    </row>
    <row r="268" spans="1:7" x14ac:dyDescent="0.3">
      <c r="A268" s="16" t="s">
        <v>8</v>
      </c>
      <c r="B268" s="15"/>
      <c r="C268" s="15"/>
      <c r="D268" s="15"/>
      <c r="E268" s="15"/>
      <c r="F268" s="15"/>
      <c r="G268" s="15"/>
    </row>
    <row r="269" spans="1:7" x14ac:dyDescent="0.3">
      <c r="A269" s="1" t="s">
        <v>329</v>
      </c>
      <c r="B269" s="1" t="s">
        <v>10</v>
      </c>
      <c r="C269" s="10">
        <v>1024536.66</v>
      </c>
      <c r="D269" s="10">
        <v>1060369.9199999999</v>
      </c>
      <c r="E269" s="10">
        <v>1007471.63</v>
      </c>
      <c r="F269" s="10">
        <v>1081000</v>
      </c>
      <c r="G269" s="10">
        <f>(F269*2%)+F269</f>
        <v>1102620</v>
      </c>
    </row>
    <row r="270" spans="1:7" x14ac:dyDescent="0.3">
      <c r="A270" s="1" t="s">
        <v>330</v>
      </c>
      <c r="B270" s="1" t="s">
        <v>14</v>
      </c>
      <c r="C270" s="10">
        <v>5201.07</v>
      </c>
      <c r="D270" s="10">
        <v>10517.57</v>
      </c>
      <c r="E270" s="10">
        <v>2856.83</v>
      </c>
      <c r="F270" s="10">
        <v>4787</v>
      </c>
      <c r="G270" s="10">
        <f t="shared" ref="G270:G295" si="35">(F270*2%)+F270</f>
        <v>4882.74</v>
      </c>
    </row>
    <row r="271" spans="1:7" x14ac:dyDescent="0.3">
      <c r="A271" s="1" t="s">
        <v>331</v>
      </c>
      <c r="B271" s="1" t="s">
        <v>16</v>
      </c>
      <c r="C271" s="10">
        <v>-1739.32</v>
      </c>
      <c r="D271" s="10">
        <v>-10182.280000000001</v>
      </c>
      <c r="E271" s="10">
        <v>-624.26</v>
      </c>
      <c r="F271" s="10">
        <v>-4637</v>
      </c>
      <c r="G271" s="10">
        <f t="shared" si="35"/>
        <v>-4729.74</v>
      </c>
    </row>
    <row r="272" spans="1:7" x14ac:dyDescent="0.3">
      <c r="A272" s="1" t="s">
        <v>332</v>
      </c>
      <c r="B272" s="1" t="s">
        <v>333</v>
      </c>
      <c r="C272" s="10">
        <v>2471.04</v>
      </c>
      <c r="D272" s="10">
        <v>6517.68</v>
      </c>
      <c r="E272" s="10">
        <v>5349.88</v>
      </c>
      <c r="F272" s="10">
        <v>0</v>
      </c>
      <c r="G272" s="10">
        <f t="shared" si="35"/>
        <v>0</v>
      </c>
    </row>
    <row r="273" spans="1:7" x14ac:dyDescent="0.3">
      <c r="A273" s="1" t="s">
        <v>334</v>
      </c>
      <c r="B273" s="1" t="s">
        <v>335</v>
      </c>
      <c r="C273" s="10">
        <v>10064.27</v>
      </c>
      <c r="D273" s="10">
        <v>12698.03</v>
      </c>
      <c r="E273" s="10">
        <v>15877.07</v>
      </c>
      <c r="F273" s="10">
        <v>0</v>
      </c>
      <c r="G273" s="10">
        <f t="shared" si="35"/>
        <v>0</v>
      </c>
    </row>
    <row r="274" spans="1:7" x14ac:dyDescent="0.3">
      <c r="A274" s="1" t="s">
        <v>336</v>
      </c>
      <c r="B274" s="1" t="s">
        <v>337</v>
      </c>
      <c r="C274" s="10">
        <v>965909.09</v>
      </c>
      <c r="D274" s="10">
        <v>260442.1</v>
      </c>
      <c r="E274" s="10">
        <v>0</v>
      </c>
      <c r="F274" s="10">
        <v>0</v>
      </c>
      <c r="G274" s="10">
        <f t="shared" si="35"/>
        <v>0</v>
      </c>
    </row>
    <row r="275" spans="1:7" x14ac:dyDescent="0.3">
      <c r="A275" s="1" t="s">
        <v>338</v>
      </c>
      <c r="B275" s="1" t="s">
        <v>339</v>
      </c>
      <c r="C275" s="10">
        <v>97442.97</v>
      </c>
      <c r="D275" s="10">
        <v>0</v>
      </c>
      <c r="E275" s="10">
        <v>0</v>
      </c>
      <c r="F275" s="10">
        <v>0</v>
      </c>
      <c r="G275" s="10">
        <f t="shared" si="35"/>
        <v>0</v>
      </c>
    </row>
    <row r="276" spans="1:7" x14ac:dyDescent="0.3">
      <c r="A276" s="1" t="s">
        <v>340</v>
      </c>
      <c r="B276" s="1" t="s">
        <v>341</v>
      </c>
      <c r="C276" s="10">
        <v>0</v>
      </c>
      <c r="D276" s="10">
        <v>0</v>
      </c>
      <c r="E276" s="10">
        <v>2861.59</v>
      </c>
      <c r="F276" s="10">
        <v>41873</v>
      </c>
      <c r="G276" s="10">
        <f t="shared" si="35"/>
        <v>42710.46</v>
      </c>
    </row>
    <row r="277" spans="1:7" x14ac:dyDescent="0.3">
      <c r="A277" s="1" t="s">
        <v>342</v>
      </c>
      <c r="B277" s="1" t="s">
        <v>343</v>
      </c>
      <c r="C277" s="10">
        <v>19031.650000000001</v>
      </c>
      <c r="D277" s="10">
        <v>19478.8</v>
      </c>
      <c r="E277" s="10">
        <v>17940.45</v>
      </c>
      <c r="F277" s="10">
        <v>18217</v>
      </c>
      <c r="G277" s="10">
        <f t="shared" si="35"/>
        <v>18581.34</v>
      </c>
    </row>
    <row r="278" spans="1:7" x14ac:dyDescent="0.3">
      <c r="A278" s="1" t="s">
        <v>344</v>
      </c>
      <c r="B278" s="1" t="s">
        <v>345</v>
      </c>
      <c r="C278" s="10">
        <v>4748.4799999999996</v>
      </c>
      <c r="D278" s="10">
        <v>4713.6000000000004</v>
      </c>
      <c r="E278" s="10">
        <v>14432.82</v>
      </c>
      <c r="F278" s="10">
        <v>6430</v>
      </c>
      <c r="G278" s="10">
        <f t="shared" si="35"/>
        <v>6558.6</v>
      </c>
    </row>
    <row r="279" spans="1:7" x14ac:dyDescent="0.3">
      <c r="A279" s="1" t="s">
        <v>346</v>
      </c>
      <c r="B279" s="1" t="s">
        <v>32</v>
      </c>
      <c r="C279" s="10">
        <v>15389.85</v>
      </c>
      <c r="D279" s="10">
        <v>10608.66</v>
      </c>
      <c r="E279" s="10">
        <v>13610.99</v>
      </c>
      <c r="F279" s="10">
        <v>35699</v>
      </c>
      <c r="G279" s="10">
        <f t="shared" si="35"/>
        <v>36412.980000000003</v>
      </c>
    </row>
    <row r="280" spans="1:7" x14ac:dyDescent="0.3">
      <c r="A280" s="1" t="s">
        <v>347</v>
      </c>
      <c r="B280" s="1" t="s">
        <v>348</v>
      </c>
      <c r="C280" s="10">
        <v>106169.83</v>
      </c>
      <c r="D280" s="10">
        <v>114189.77</v>
      </c>
      <c r="E280" s="10">
        <v>113888.64</v>
      </c>
      <c r="F280" s="10">
        <v>120000</v>
      </c>
      <c r="G280" s="10">
        <f t="shared" si="35"/>
        <v>122400</v>
      </c>
    </row>
    <row r="281" spans="1:7" x14ac:dyDescent="0.3">
      <c r="A281" s="1" t="s">
        <v>349</v>
      </c>
      <c r="B281" s="1" t="s">
        <v>350</v>
      </c>
      <c r="C281" s="10">
        <v>68901.58</v>
      </c>
      <c r="D281" s="10">
        <v>0</v>
      </c>
      <c r="E281" s="10">
        <v>0</v>
      </c>
      <c r="F281" s="10">
        <v>0</v>
      </c>
      <c r="G281" s="10">
        <f t="shared" si="35"/>
        <v>0</v>
      </c>
    </row>
    <row r="282" spans="1:7" x14ac:dyDescent="0.3">
      <c r="A282" s="1" t="s">
        <v>351</v>
      </c>
      <c r="B282" s="1" t="s">
        <v>352</v>
      </c>
      <c r="C282" s="10">
        <v>1623435</v>
      </c>
      <c r="D282" s="10">
        <v>1749844</v>
      </c>
      <c r="E282" s="10">
        <v>1577610</v>
      </c>
      <c r="F282" s="10">
        <v>1897076</v>
      </c>
      <c r="G282" s="10">
        <f t="shared" si="35"/>
        <v>1935017.52</v>
      </c>
    </row>
    <row r="283" spans="1:7" x14ac:dyDescent="0.3">
      <c r="A283" s="1" t="s">
        <v>353</v>
      </c>
      <c r="B283" s="1" t="s">
        <v>354</v>
      </c>
      <c r="C283" s="10">
        <v>2787121.2</v>
      </c>
      <c r="D283" s="10">
        <v>3086461.91</v>
      </c>
      <c r="E283" s="10">
        <v>0</v>
      </c>
      <c r="F283" s="10">
        <v>2700000</v>
      </c>
      <c r="G283" s="10">
        <f t="shared" si="35"/>
        <v>2754000</v>
      </c>
    </row>
    <row r="284" spans="1:7" x14ac:dyDescent="0.3">
      <c r="A284" s="1" t="s">
        <v>355</v>
      </c>
      <c r="B284" s="1" t="s">
        <v>356</v>
      </c>
      <c r="C284" s="10">
        <v>16271.82</v>
      </c>
      <c r="D284" s="10">
        <v>15598</v>
      </c>
      <c r="E284" s="10">
        <v>10294</v>
      </c>
      <c r="F284" s="10">
        <v>13117</v>
      </c>
      <c r="G284" s="10">
        <f t="shared" si="35"/>
        <v>13379.34</v>
      </c>
    </row>
    <row r="285" spans="1:7" x14ac:dyDescent="0.3">
      <c r="A285" s="1" t="s">
        <v>357</v>
      </c>
      <c r="B285" s="1" t="s">
        <v>358</v>
      </c>
      <c r="C285" s="10">
        <v>0</v>
      </c>
      <c r="D285" s="10">
        <v>132132.94</v>
      </c>
      <c r="E285" s="10">
        <v>144311.09</v>
      </c>
      <c r="F285" s="10">
        <v>171434</v>
      </c>
      <c r="G285" s="10">
        <f t="shared" si="35"/>
        <v>174862.68</v>
      </c>
    </row>
    <row r="286" spans="1:7" x14ac:dyDescent="0.3">
      <c r="A286" s="1" t="s">
        <v>359</v>
      </c>
      <c r="B286" s="1" t="s">
        <v>37</v>
      </c>
      <c r="C286" s="10">
        <v>1.2</v>
      </c>
      <c r="D286" s="10">
        <v>100</v>
      </c>
      <c r="E286" s="10">
        <v>369.72</v>
      </c>
      <c r="F286" s="10">
        <v>1114</v>
      </c>
      <c r="G286" s="10">
        <f t="shared" si="35"/>
        <v>1136.28</v>
      </c>
    </row>
    <row r="287" spans="1:7" x14ac:dyDescent="0.3">
      <c r="A287" s="1" t="s">
        <v>360</v>
      </c>
      <c r="B287" s="1" t="s">
        <v>361</v>
      </c>
      <c r="C287" s="10">
        <v>50695.85</v>
      </c>
      <c r="D287" s="10">
        <v>20006.8</v>
      </c>
      <c r="E287" s="10">
        <v>0</v>
      </c>
      <c r="F287" s="10">
        <v>0</v>
      </c>
      <c r="G287" s="10">
        <f t="shared" si="35"/>
        <v>0</v>
      </c>
    </row>
    <row r="288" spans="1:7" x14ac:dyDescent="0.3">
      <c r="A288" s="1" t="s">
        <v>362</v>
      </c>
      <c r="B288" s="1" t="s">
        <v>363</v>
      </c>
      <c r="C288" s="10">
        <v>166440.63</v>
      </c>
      <c r="D288" s="10">
        <v>0</v>
      </c>
      <c r="E288" s="10">
        <v>0</v>
      </c>
      <c r="F288" s="10">
        <v>0</v>
      </c>
      <c r="G288" s="10">
        <f t="shared" si="35"/>
        <v>0</v>
      </c>
    </row>
    <row r="289" spans="1:7" x14ac:dyDescent="0.3">
      <c r="A289" s="1" t="s">
        <v>365</v>
      </c>
      <c r="B289" s="1" t="s">
        <v>366</v>
      </c>
      <c r="C289" s="10">
        <v>0</v>
      </c>
      <c r="D289" s="10">
        <v>0</v>
      </c>
      <c r="E289" s="10">
        <v>0</v>
      </c>
      <c r="F289" s="10">
        <v>11588</v>
      </c>
      <c r="G289" s="10">
        <f t="shared" si="35"/>
        <v>11819.76</v>
      </c>
    </row>
    <row r="290" spans="1:7" x14ac:dyDescent="0.3">
      <c r="A290" s="1" t="s">
        <v>367</v>
      </c>
      <c r="B290" s="1" t="s">
        <v>368</v>
      </c>
      <c r="C290" s="10">
        <v>0</v>
      </c>
      <c r="D290" s="10">
        <v>4340</v>
      </c>
      <c r="E290" s="10">
        <v>0</v>
      </c>
      <c r="F290" s="10">
        <v>0</v>
      </c>
      <c r="G290" s="10">
        <f t="shared" si="35"/>
        <v>0</v>
      </c>
    </row>
    <row r="291" spans="1:7" x14ac:dyDescent="0.3">
      <c r="A291" s="1" t="s">
        <v>369</v>
      </c>
      <c r="B291" s="1" t="s">
        <v>370</v>
      </c>
      <c r="C291" s="10">
        <v>0</v>
      </c>
      <c r="D291" s="10">
        <v>28128</v>
      </c>
      <c r="E291" s="10">
        <v>9376</v>
      </c>
      <c r="F291" s="10">
        <v>19004</v>
      </c>
      <c r="G291" s="10">
        <f t="shared" si="35"/>
        <v>19384.080000000002</v>
      </c>
    </row>
    <row r="292" spans="1:7" x14ac:dyDescent="0.3">
      <c r="A292" s="1" t="s">
        <v>371</v>
      </c>
      <c r="B292" s="1" t="s">
        <v>372</v>
      </c>
      <c r="C292" s="10">
        <v>6874.99</v>
      </c>
      <c r="D292" s="10">
        <v>4069.16</v>
      </c>
      <c r="E292" s="10">
        <v>6068.4</v>
      </c>
      <c r="F292" s="10">
        <v>7501</v>
      </c>
      <c r="G292" s="10">
        <f t="shared" si="35"/>
        <v>7651.02</v>
      </c>
    </row>
    <row r="293" spans="1:7" x14ac:dyDescent="0.3">
      <c r="A293" s="1" t="s">
        <v>373</v>
      </c>
      <c r="B293" s="1" t="s">
        <v>374</v>
      </c>
      <c r="C293" s="10">
        <v>43382.01</v>
      </c>
      <c r="D293" s="10">
        <v>41630.68</v>
      </c>
      <c r="E293" s="10">
        <v>37125.839999999997</v>
      </c>
      <c r="F293" s="10">
        <v>41200</v>
      </c>
      <c r="G293" s="10">
        <f t="shared" si="35"/>
        <v>42024</v>
      </c>
    </row>
    <row r="294" spans="1:7" x14ac:dyDescent="0.3">
      <c r="A294" s="1" t="s">
        <v>375</v>
      </c>
      <c r="B294" s="1" t="s">
        <v>376</v>
      </c>
      <c r="C294" s="10">
        <v>3700</v>
      </c>
      <c r="D294" s="10">
        <v>4197.88</v>
      </c>
      <c r="E294" s="10">
        <v>5557</v>
      </c>
      <c r="F294" s="10">
        <v>1661</v>
      </c>
      <c r="G294" s="10">
        <f t="shared" si="35"/>
        <v>1694.22</v>
      </c>
    </row>
    <row r="295" spans="1:7" x14ac:dyDescent="0.3">
      <c r="A295" s="20" t="s">
        <v>377</v>
      </c>
      <c r="B295" s="20" t="s">
        <v>378</v>
      </c>
      <c r="C295" s="21">
        <v>1623.05</v>
      </c>
      <c r="D295" s="21">
        <v>15120.69</v>
      </c>
      <c r="E295" s="21">
        <v>28596.13</v>
      </c>
      <c r="F295" s="21">
        <v>109304</v>
      </c>
      <c r="G295" s="21">
        <f t="shared" si="35"/>
        <v>111490.08</v>
      </c>
    </row>
    <row r="296" spans="1:7" x14ac:dyDescent="0.3">
      <c r="A296" s="1"/>
      <c r="B296" s="1"/>
      <c r="C296" s="10">
        <f>SUM(C269:C295)</f>
        <v>7017672.9200000009</v>
      </c>
      <c r="D296" s="10">
        <f>SUM(D269:D295)</f>
        <v>6590983.9100000001</v>
      </c>
      <c r="E296" s="10">
        <f>SUM(E269:E295)</f>
        <v>3012973.8199999994</v>
      </c>
      <c r="F296" s="10">
        <f>SUM(F269:F295)</f>
        <v>6276368</v>
      </c>
      <c r="G296" s="10">
        <f>SUM(G269:G295)</f>
        <v>6401895.3599999994</v>
      </c>
    </row>
    <row r="297" spans="1:7" x14ac:dyDescent="0.3">
      <c r="A297" s="1"/>
      <c r="B297" s="1"/>
      <c r="C297" s="10"/>
      <c r="D297" s="10"/>
      <c r="E297" s="10"/>
      <c r="F297" s="10"/>
      <c r="G297" s="10"/>
    </row>
    <row r="298" spans="1:7" x14ac:dyDescent="0.3">
      <c r="A298" s="20" t="s">
        <v>364</v>
      </c>
      <c r="B298" s="20" t="s">
        <v>39</v>
      </c>
      <c r="C298" s="21">
        <v>107466.13</v>
      </c>
      <c r="D298" s="21">
        <v>1600</v>
      </c>
      <c r="E298" s="21">
        <v>33668.44</v>
      </c>
      <c r="F298" s="21">
        <v>50000</v>
      </c>
      <c r="G298" s="21">
        <f t="shared" ref="G298" si="36">(F298*2%)+F298</f>
        <v>51000</v>
      </c>
    </row>
    <row r="299" spans="1:7" x14ac:dyDescent="0.3">
      <c r="A299" s="1"/>
      <c r="B299" s="1"/>
      <c r="C299" s="10">
        <f>SUM(C298)</f>
        <v>107466.13</v>
      </c>
      <c r="D299" s="10">
        <f t="shared" ref="D299:G299" si="37">SUM(D298)</f>
        <v>1600</v>
      </c>
      <c r="E299" s="10">
        <f t="shared" si="37"/>
        <v>33668.44</v>
      </c>
      <c r="F299" s="10">
        <f t="shared" si="37"/>
        <v>50000</v>
      </c>
      <c r="G299" s="10">
        <f t="shared" si="37"/>
        <v>51000</v>
      </c>
    </row>
    <row r="300" spans="1:7" x14ac:dyDescent="0.3">
      <c r="A300" s="1"/>
      <c r="B300" s="1"/>
      <c r="C300" s="10"/>
      <c r="D300" s="10"/>
      <c r="E300" s="10"/>
      <c r="F300" s="10"/>
      <c r="G300" s="10"/>
    </row>
    <row r="301" spans="1:7" x14ac:dyDescent="0.3">
      <c r="A301" s="20" t="s">
        <v>380</v>
      </c>
      <c r="B301" s="20" t="s">
        <v>381</v>
      </c>
      <c r="C301" s="21">
        <v>700000</v>
      </c>
      <c r="D301" s="21">
        <v>2200000</v>
      </c>
      <c r="E301" s="21">
        <v>3500000</v>
      </c>
      <c r="F301" s="21">
        <v>1953768</v>
      </c>
      <c r="G301" s="21">
        <f t="shared" ref="G301" si="38">(F301*2%)+F301</f>
        <v>1992843.36</v>
      </c>
    </row>
    <row r="302" spans="1:7" ht="15" thickBot="1" x14ac:dyDescent="0.35">
      <c r="A302" s="1"/>
      <c r="B302" s="1"/>
      <c r="C302" s="10">
        <f>SUM(C301)</f>
        <v>700000</v>
      </c>
      <c r="D302" s="10">
        <f t="shared" ref="D302:G302" si="39">SUM(D301)</f>
        <v>2200000</v>
      </c>
      <c r="E302" s="10">
        <f t="shared" si="39"/>
        <v>3500000</v>
      </c>
      <c r="F302" s="10">
        <f t="shared" si="39"/>
        <v>1953768</v>
      </c>
      <c r="G302" s="10">
        <f t="shared" si="39"/>
        <v>1992843.36</v>
      </c>
    </row>
    <row r="303" spans="1:7" ht="15" thickTop="1" x14ac:dyDescent="0.3">
      <c r="A303" s="13" t="s">
        <v>66</v>
      </c>
      <c r="B303" s="12"/>
      <c r="C303" s="14">
        <f>C296+C299+C302</f>
        <v>7825139.0500000007</v>
      </c>
      <c r="D303" s="14">
        <f t="shared" ref="D303:G303" si="40">D296+D299+D302</f>
        <v>8792583.9100000001</v>
      </c>
      <c r="E303" s="14">
        <f t="shared" si="40"/>
        <v>6546642.2599999998</v>
      </c>
      <c r="F303" s="14">
        <f t="shared" si="40"/>
        <v>8280136</v>
      </c>
      <c r="G303" s="14">
        <f t="shared" si="40"/>
        <v>8445738.7199999988</v>
      </c>
    </row>
    <row r="304" spans="1:7" x14ac:dyDescent="0.3">
      <c r="A304" s="11"/>
      <c r="B304" s="11"/>
      <c r="C304" s="11"/>
      <c r="D304" s="11"/>
      <c r="E304" s="11"/>
      <c r="F304" s="11"/>
      <c r="G304" s="11"/>
    </row>
    <row r="305" spans="1:7" x14ac:dyDescent="0.3">
      <c r="A305" s="16" t="s">
        <v>67</v>
      </c>
      <c r="B305" s="15"/>
      <c r="C305" s="15"/>
      <c r="D305" s="15"/>
      <c r="E305" s="15"/>
      <c r="F305" s="15"/>
      <c r="G305" s="15"/>
    </row>
    <row r="306" spans="1:7" x14ac:dyDescent="0.3">
      <c r="A306" s="1" t="s">
        <v>382</v>
      </c>
      <c r="B306" s="1" t="s">
        <v>383</v>
      </c>
      <c r="C306" s="10">
        <v>112745.36</v>
      </c>
      <c r="D306" s="10">
        <v>116127.7</v>
      </c>
      <c r="E306" s="10">
        <v>89776.07</v>
      </c>
      <c r="F306" s="10">
        <v>119642</v>
      </c>
      <c r="G306" s="10">
        <f>(F306*3%)+F306</f>
        <v>123231.26</v>
      </c>
    </row>
    <row r="307" spans="1:7" x14ac:dyDescent="0.3">
      <c r="A307" s="1" t="s">
        <v>384</v>
      </c>
      <c r="B307" s="1" t="s">
        <v>385</v>
      </c>
      <c r="C307" s="10">
        <v>201767.8</v>
      </c>
      <c r="D307" s="10">
        <v>207821.12</v>
      </c>
      <c r="E307" s="10">
        <v>172816.98</v>
      </c>
      <c r="F307" s="10">
        <v>214174</v>
      </c>
      <c r="G307" s="10">
        <f t="shared" ref="G307:G370" si="41">(F307*3%)+F307</f>
        <v>220599.22</v>
      </c>
    </row>
    <row r="308" spans="1:7" x14ac:dyDescent="0.3">
      <c r="A308" s="1" t="s">
        <v>386</v>
      </c>
      <c r="B308" s="1" t="s">
        <v>387</v>
      </c>
      <c r="C308" s="10">
        <v>2576083.23</v>
      </c>
      <c r="D308" s="10">
        <v>2843992.7</v>
      </c>
      <c r="E308" s="10">
        <v>2401489.7200000002</v>
      </c>
      <c r="F308" s="10">
        <v>3100000</v>
      </c>
      <c r="G308" s="10">
        <f t="shared" si="41"/>
        <v>3193000</v>
      </c>
    </row>
    <row r="309" spans="1:7" x14ac:dyDescent="0.3">
      <c r="A309" s="1" t="s">
        <v>388</v>
      </c>
      <c r="B309" s="1" t="s">
        <v>389</v>
      </c>
      <c r="C309" s="10">
        <v>51958.400000000001</v>
      </c>
      <c r="D309" s="10">
        <v>53518.41</v>
      </c>
      <c r="E309" s="10">
        <v>46595.23</v>
      </c>
      <c r="F309" s="10">
        <v>55117</v>
      </c>
      <c r="G309" s="10">
        <f t="shared" si="41"/>
        <v>56770.51</v>
      </c>
    </row>
    <row r="310" spans="1:7" x14ac:dyDescent="0.3">
      <c r="A310" s="1" t="s">
        <v>390</v>
      </c>
      <c r="B310" s="1" t="s">
        <v>391</v>
      </c>
      <c r="C310" s="10">
        <v>21769.51</v>
      </c>
      <c r="D310" s="10">
        <v>18385.71</v>
      </c>
      <c r="E310" s="10">
        <v>26401.439999999999</v>
      </c>
      <c r="F310" s="10">
        <v>29122</v>
      </c>
      <c r="G310" s="10">
        <f t="shared" si="41"/>
        <v>29995.66</v>
      </c>
    </row>
    <row r="311" spans="1:7" x14ac:dyDescent="0.3">
      <c r="A311" s="1" t="s">
        <v>392</v>
      </c>
      <c r="B311" s="1" t="s">
        <v>393</v>
      </c>
      <c r="C311" s="10">
        <v>6048.34</v>
      </c>
      <c r="D311" s="10">
        <v>6229.79</v>
      </c>
      <c r="E311" s="10">
        <v>15708.65</v>
      </c>
      <c r="F311" s="10">
        <v>15918</v>
      </c>
      <c r="G311" s="10">
        <f t="shared" si="41"/>
        <v>16395.54</v>
      </c>
    </row>
    <row r="312" spans="1:7" x14ac:dyDescent="0.3">
      <c r="A312" s="1" t="s">
        <v>394</v>
      </c>
      <c r="B312" s="1" t="s">
        <v>395</v>
      </c>
      <c r="C312" s="10">
        <v>50085.33</v>
      </c>
      <c r="D312" s="10">
        <v>57860.91</v>
      </c>
      <c r="E312" s="10">
        <v>68656.759999999995</v>
      </c>
      <c r="F312" s="10">
        <v>60770</v>
      </c>
      <c r="G312" s="10">
        <f t="shared" si="41"/>
        <v>62593.1</v>
      </c>
    </row>
    <row r="313" spans="1:7" x14ac:dyDescent="0.3">
      <c r="A313" s="1" t="s">
        <v>396</v>
      </c>
      <c r="B313" s="1" t="s">
        <v>397</v>
      </c>
      <c r="C313" s="10">
        <v>6048.34</v>
      </c>
      <c r="D313" s="10">
        <v>6229.78</v>
      </c>
      <c r="E313" s="10">
        <v>2300.2199999999998</v>
      </c>
      <c r="F313" s="10">
        <v>6418</v>
      </c>
      <c r="G313" s="10">
        <f t="shared" si="41"/>
        <v>6610.54</v>
      </c>
    </row>
    <row r="314" spans="1:7" x14ac:dyDescent="0.3">
      <c r="A314" s="1" t="s">
        <v>398</v>
      </c>
      <c r="B314" s="1" t="s">
        <v>108</v>
      </c>
      <c r="C314" s="10">
        <v>112736.48</v>
      </c>
      <c r="D314" s="10">
        <v>158904.57</v>
      </c>
      <c r="E314" s="10">
        <v>135116.5</v>
      </c>
      <c r="F314" s="10">
        <v>159650</v>
      </c>
      <c r="G314" s="10">
        <f t="shared" si="41"/>
        <v>164439.5</v>
      </c>
    </row>
    <row r="315" spans="1:7" x14ac:dyDescent="0.3">
      <c r="A315" s="1" t="s">
        <v>399</v>
      </c>
      <c r="B315" s="1" t="s">
        <v>400</v>
      </c>
      <c r="C315" s="10">
        <v>84043.16</v>
      </c>
      <c r="D315" s="10">
        <v>87761.52</v>
      </c>
      <c r="E315" s="10">
        <v>78907.3</v>
      </c>
      <c r="F315" s="10">
        <v>97379</v>
      </c>
      <c r="G315" s="10">
        <f t="shared" si="41"/>
        <v>100300.37</v>
      </c>
    </row>
    <row r="316" spans="1:7" x14ac:dyDescent="0.3">
      <c r="A316" s="1" t="s">
        <v>401</v>
      </c>
      <c r="B316" s="1" t="s">
        <v>402</v>
      </c>
      <c r="C316" s="10">
        <v>44467.29</v>
      </c>
      <c r="D316" s="10">
        <v>50044.43</v>
      </c>
      <c r="E316" s="10">
        <v>45708.17</v>
      </c>
      <c r="F316" s="10">
        <v>49719</v>
      </c>
      <c r="G316" s="10">
        <f t="shared" si="41"/>
        <v>51210.57</v>
      </c>
    </row>
    <row r="317" spans="1:7" x14ac:dyDescent="0.3">
      <c r="A317" s="1" t="s">
        <v>403</v>
      </c>
      <c r="B317" s="1" t="s">
        <v>404</v>
      </c>
      <c r="C317" s="10">
        <v>18248.8</v>
      </c>
      <c r="D317" s="10">
        <v>25277.72</v>
      </c>
      <c r="E317" s="10">
        <v>17466.12</v>
      </c>
      <c r="F317" s="10">
        <v>23186</v>
      </c>
      <c r="G317" s="10">
        <f t="shared" si="41"/>
        <v>23881.58</v>
      </c>
    </row>
    <row r="318" spans="1:7" x14ac:dyDescent="0.3">
      <c r="A318" s="1" t="s">
        <v>405</v>
      </c>
      <c r="B318" s="1" t="s">
        <v>71</v>
      </c>
      <c r="C318" s="10">
        <v>216077.29</v>
      </c>
      <c r="D318" s="10">
        <v>226311.67</v>
      </c>
      <c r="E318" s="10">
        <v>199258.97</v>
      </c>
      <c r="F318" s="10">
        <v>260790</v>
      </c>
      <c r="G318" s="10">
        <f t="shared" si="41"/>
        <v>268613.7</v>
      </c>
    </row>
    <row r="319" spans="1:7" x14ac:dyDescent="0.3">
      <c r="A319" s="1" t="s">
        <v>406</v>
      </c>
      <c r="B319" s="1" t="s">
        <v>73</v>
      </c>
      <c r="C319" s="10">
        <v>48939.11</v>
      </c>
      <c r="D319" s="10">
        <v>61893.95</v>
      </c>
      <c r="E319" s="10">
        <v>45797.36</v>
      </c>
      <c r="F319" s="10">
        <v>64773</v>
      </c>
      <c r="G319" s="10">
        <f t="shared" si="41"/>
        <v>66716.19</v>
      </c>
    </row>
    <row r="320" spans="1:7" x14ac:dyDescent="0.3">
      <c r="A320" s="1" t="s">
        <v>407</v>
      </c>
      <c r="B320" s="1" t="s">
        <v>74</v>
      </c>
      <c r="C320" s="10">
        <v>84679.86</v>
      </c>
      <c r="D320" s="10">
        <v>89773.14</v>
      </c>
      <c r="E320" s="10">
        <v>81961.19</v>
      </c>
      <c r="F320" s="10">
        <v>95700</v>
      </c>
      <c r="G320" s="10">
        <f t="shared" si="41"/>
        <v>98571</v>
      </c>
    </row>
    <row r="321" spans="1:7" x14ac:dyDescent="0.3">
      <c r="A321" s="1" t="s">
        <v>408</v>
      </c>
      <c r="B321" s="1" t="s">
        <v>76</v>
      </c>
      <c r="C321" s="10">
        <v>29716.29</v>
      </c>
      <c r="D321" s="10">
        <v>36317.31</v>
      </c>
      <c r="E321" s="10">
        <v>39096.699999999997</v>
      </c>
      <c r="F321" s="10">
        <v>39000</v>
      </c>
      <c r="G321" s="10">
        <f t="shared" si="41"/>
        <v>40170</v>
      </c>
    </row>
    <row r="322" spans="1:7" x14ac:dyDescent="0.3">
      <c r="A322" s="1" t="s">
        <v>409</v>
      </c>
      <c r="B322" s="1" t="s">
        <v>410</v>
      </c>
      <c r="C322" s="10">
        <v>34424.17</v>
      </c>
      <c r="D322" s="10">
        <v>49216</v>
      </c>
      <c r="E322" s="10">
        <v>53186.38</v>
      </c>
      <c r="F322" s="10">
        <v>70000</v>
      </c>
      <c r="G322" s="10">
        <f t="shared" si="41"/>
        <v>72100</v>
      </c>
    </row>
    <row r="323" spans="1:7" x14ac:dyDescent="0.3">
      <c r="A323" s="1" t="s">
        <v>411</v>
      </c>
      <c r="B323" s="1" t="s">
        <v>412</v>
      </c>
      <c r="C323" s="10">
        <v>0</v>
      </c>
      <c r="D323" s="10">
        <v>6478.97</v>
      </c>
      <c r="E323" s="10">
        <v>5060.17</v>
      </c>
      <c r="F323" s="10">
        <v>7400</v>
      </c>
      <c r="G323" s="10">
        <f t="shared" si="41"/>
        <v>7622</v>
      </c>
    </row>
    <row r="324" spans="1:7" x14ac:dyDescent="0.3">
      <c r="A324" s="1" t="s">
        <v>413</v>
      </c>
      <c r="B324" s="1" t="s">
        <v>116</v>
      </c>
      <c r="C324" s="10">
        <v>2595.29</v>
      </c>
      <c r="D324" s="10">
        <v>2672.92</v>
      </c>
      <c r="E324" s="10">
        <v>4662.6400000000003</v>
      </c>
      <c r="F324" s="10">
        <v>6341</v>
      </c>
      <c r="G324" s="10">
        <f t="shared" si="41"/>
        <v>6531.23</v>
      </c>
    </row>
    <row r="325" spans="1:7" x14ac:dyDescent="0.3">
      <c r="A325" s="1" t="s">
        <v>414</v>
      </c>
      <c r="B325" s="1" t="s">
        <v>415</v>
      </c>
      <c r="C325" s="10">
        <v>920524.32</v>
      </c>
      <c r="D325" s="10">
        <v>1195788.25</v>
      </c>
      <c r="E325" s="10">
        <v>1107684.47</v>
      </c>
      <c r="F325" s="10">
        <v>1236000</v>
      </c>
      <c r="G325" s="10">
        <f t="shared" si="41"/>
        <v>1273080</v>
      </c>
    </row>
    <row r="326" spans="1:7" x14ac:dyDescent="0.3">
      <c r="A326" s="1" t="s">
        <v>416</v>
      </c>
      <c r="B326" s="1" t="s">
        <v>77</v>
      </c>
      <c r="C326" s="10">
        <v>310108.36</v>
      </c>
      <c r="D326" s="10">
        <v>385212.09</v>
      </c>
      <c r="E326" s="10">
        <v>451861.15</v>
      </c>
      <c r="F326" s="10">
        <v>540000</v>
      </c>
      <c r="G326" s="10">
        <f t="shared" si="41"/>
        <v>556200</v>
      </c>
    </row>
    <row r="327" spans="1:7" x14ac:dyDescent="0.3">
      <c r="A327" s="1" t="s">
        <v>417</v>
      </c>
      <c r="B327" s="1" t="s">
        <v>79</v>
      </c>
      <c r="C327" s="10">
        <v>0</v>
      </c>
      <c r="D327" s="10">
        <v>0</v>
      </c>
      <c r="E327" s="10">
        <v>0</v>
      </c>
      <c r="F327" s="10">
        <v>0</v>
      </c>
      <c r="G327" s="10">
        <f t="shared" si="41"/>
        <v>0</v>
      </c>
    </row>
    <row r="328" spans="1:7" x14ac:dyDescent="0.3">
      <c r="A328" s="1" t="s">
        <v>418</v>
      </c>
      <c r="B328" s="1" t="s">
        <v>419</v>
      </c>
      <c r="C328" s="10">
        <v>3000</v>
      </c>
      <c r="D328" s="10">
        <v>3000</v>
      </c>
      <c r="E328" s="10">
        <v>0</v>
      </c>
      <c r="F328" s="10">
        <v>3090</v>
      </c>
      <c r="G328" s="10">
        <f t="shared" si="41"/>
        <v>3182.7</v>
      </c>
    </row>
    <row r="329" spans="1:7" x14ac:dyDescent="0.3">
      <c r="A329" s="1" t="s">
        <v>420</v>
      </c>
      <c r="B329" s="1" t="s">
        <v>421</v>
      </c>
      <c r="C329" s="10">
        <v>53096.91</v>
      </c>
      <c r="D329" s="10">
        <v>31649.61</v>
      </c>
      <c r="E329" s="10">
        <v>42672.76</v>
      </c>
      <c r="F329" s="10">
        <v>33765</v>
      </c>
      <c r="G329" s="10">
        <f t="shared" si="41"/>
        <v>34777.949999999997</v>
      </c>
    </row>
    <row r="330" spans="1:7" x14ac:dyDescent="0.3">
      <c r="A330" s="1" t="s">
        <v>422</v>
      </c>
      <c r="B330" s="1" t="s">
        <v>423</v>
      </c>
      <c r="C330" s="10">
        <v>27824.5</v>
      </c>
      <c r="D330" s="10">
        <v>30113.759999999998</v>
      </c>
      <c r="E330" s="10">
        <v>877.28</v>
      </c>
      <c r="F330" s="10">
        <v>29263</v>
      </c>
      <c r="G330" s="10">
        <f t="shared" si="41"/>
        <v>30140.89</v>
      </c>
    </row>
    <row r="331" spans="1:7" x14ac:dyDescent="0.3">
      <c r="A331" s="1" t="s">
        <v>424</v>
      </c>
      <c r="B331" s="1" t="s">
        <v>425</v>
      </c>
      <c r="C331" s="10">
        <v>12816.68</v>
      </c>
      <c r="D331" s="10">
        <v>13433.4</v>
      </c>
      <c r="E331" s="10">
        <v>350.05</v>
      </c>
      <c r="F331" s="10">
        <v>13878</v>
      </c>
      <c r="G331" s="10">
        <f t="shared" si="41"/>
        <v>14294.34</v>
      </c>
    </row>
    <row r="332" spans="1:7" x14ac:dyDescent="0.3">
      <c r="A332" s="1" t="s">
        <v>426</v>
      </c>
      <c r="B332" s="1" t="s">
        <v>272</v>
      </c>
      <c r="C332" s="10">
        <v>180000</v>
      </c>
      <c r="D332" s="10">
        <v>180000</v>
      </c>
      <c r="E332" s="10">
        <v>180000</v>
      </c>
      <c r="F332" s="10">
        <v>180000</v>
      </c>
      <c r="G332" s="10">
        <f t="shared" si="41"/>
        <v>185400</v>
      </c>
    </row>
    <row r="333" spans="1:7" x14ac:dyDescent="0.3">
      <c r="A333" s="1" t="s">
        <v>427</v>
      </c>
      <c r="B333" s="1" t="s">
        <v>120</v>
      </c>
      <c r="C333" s="10">
        <v>245718.7</v>
      </c>
      <c r="D333" s="10">
        <v>175051.54</v>
      </c>
      <c r="E333" s="10">
        <v>229917.69</v>
      </c>
      <c r="F333" s="10">
        <v>211150</v>
      </c>
      <c r="G333" s="10">
        <f t="shared" si="41"/>
        <v>217484.5</v>
      </c>
    </row>
    <row r="334" spans="1:7" x14ac:dyDescent="0.3">
      <c r="A334" s="1" t="s">
        <v>428</v>
      </c>
      <c r="B334" s="1" t="s">
        <v>122</v>
      </c>
      <c r="C334" s="10">
        <v>13582.7</v>
      </c>
      <c r="D334" s="10">
        <v>14913.1</v>
      </c>
      <c r="E334" s="10">
        <v>15895.62</v>
      </c>
      <c r="F334" s="10">
        <v>15045</v>
      </c>
      <c r="G334" s="10">
        <f t="shared" si="41"/>
        <v>15496.35</v>
      </c>
    </row>
    <row r="335" spans="1:7" x14ac:dyDescent="0.3">
      <c r="A335" s="1" t="s">
        <v>429</v>
      </c>
      <c r="B335" s="1" t="s">
        <v>81</v>
      </c>
      <c r="C335" s="10">
        <v>2571.2600000000002</v>
      </c>
      <c r="D335" s="10">
        <v>2275.61</v>
      </c>
      <c r="E335" s="10">
        <v>1932.32</v>
      </c>
      <c r="F335" s="10">
        <v>2623</v>
      </c>
      <c r="G335" s="10">
        <f t="shared" si="41"/>
        <v>2701.69</v>
      </c>
    </row>
    <row r="336" spans="1:7" x14ac:dyDescent="0.3">
      <c r="A336" s="1" t="s">
        <v>430</v>
      </c>
      <c r="B336" s="1" t="s">
        <v>82</v>
      </c>
      <c r="C336" s="10">
        <v>16578.330000000002</v>
      </c>
      <c r="D336" s="10">
        <v>11086.48</v>
      </c>
      <c r="E336" s="10">
        <v>14235.47</v>
      </c>
      <c r="F336" s="10">
        <v>11592</v>
      </c>
      <c r="G336" s="10">
        <f t="shared" si="41"/>
        <v>11939.76</v>
      </c>
    </row>
    <row r="337" spans="1:7" x14ac:dyDescent="0.3">
      <c r="A337" s="1" t="s">
        <v>431</v>
      </c>
      <c r="B337" s="1" t="s">
        <v>83</v>
      </c>
      <c r="C337" s="10">
        <v>46715.74</v>
      </c>
      <c r="D337" s="10">
        <v>63064.45</v>
      </c>
      <c r="E337" s="10">
        <v>99712.03</v>
      </c>
      <c r="F337" s="10">
        <v>120669</v>
      </c>
      <c r="G337" s="10">
        <f t="shared" si="41"/>
        <v>124289.07</v>
      </c>
    </row>
    <row r="338" spans="1:7" x14ac:dyDescent="0.3">
      <c r="A338" s="1" t="s">
        <v>432</v>
      </c>
      <c r="B338" s="1" t="s">
        <v>124</v>
      </c>
      <c r="C338" s="10">
        <v>103981.71</v>
      </c>
      <c r="D338" s="10">
        <v>155771.10999999999</v>
      </c>
      <c r="E338" s="10">
        <v>107476.82</v>
      </c>
      <c r="F338" s="10">
        <v>162000</v>
      </c>
      <c r="G338" s="10">
        <f t="shared" si="41"/>
        <v>166860</v>
      </c>
    </row>
    <row r="339" spans="1:7" x14ac:dyDescent="0.3">
      <c r="A339" s="1" t="s">
        <v>433</v>
      </c>
      <c r="B339" s="1" t="s">
        <v>434</v>
      </c>
      <c r="C339" s="10">
        <v>7722.66</v>
      </c>
      <c r="D339" s="10">
        <v>7295.65</v>
      </c>
      <c r="E339" s="10">
        <v>6175.84</v>
      </c>
      <c r="F339" s="10">
        <v>5628</v>
      </c>
      <c r="G339" s="10">
        <f t="shared" si="41"/>
        <v>5796.84</v>
      </c>
    </row>
    <row r="340" spans="1:7" x14ac:dyDescent="0.3">
      <c r="A340" s="1" t="s">
        <v>435</v>
      </c>
      <c r="B340" s="1" t="s">
        <v>436</v>
      </c>
      <c r="C340" s="10">
        <v>0</v>
      </c>
      <c r="D340" s="10">
        <v>34154.49</v>
      </c>
      <c r="E340" s="10">
        <v>0</v>
      </c>
      <c r="F340" s="10">
        <v>0</v>
      </c>
      <c r="G340" s="10">
        <f t="shared" si="41"/>
        <v>0</v>
      </c>
    </row>
    <row r="341" spans="1:7" x14ac:dyDescent="0.3">
      <c r="A341" s="1" t="s">
        <v>437</v>
      </c>
      <c r="B341" s="1" t="s">
        <v>84</v>
      </c>
      <c r="C341" s="10">
        <v>65847.259999999995</v>
      </c>
      <c r="D341" s="10">
        <v>84026.32</v>
      </c>
      <c r="E341" s="10">
        <v>51716.55</v>
      </c>
      <c r="F341" s="10">
        <v>78280</v>
      </c>
      <c r="G341" s="10">
        <f t="shared" si="41"/>
        <v>80628.399999999994</v>
      </c>
    </row>
    <row r="342" spans="1:7" x14ac:dyDescent="0.3">
      <c r="A342" s="1" t="s">
        <v>438</v>
      </c>
      <c r="B342" s="1" t="s">
        <v>439</v>
      </c>
      <c r="C342" s="10">
        <v>17412.52</v>
      </c>
      <c r="D342" s="10">
        <v>17667.89</v>
      </c>
      <c r="E342" s="10">
        <v>13685.03</v>
      </c>
      <c r="F342" s="10">
        <v>19697</v>
      </c>
      <c r="G342" s="10">
        <f t="shared" si="41"/>
        <v>20287.91</v>
      </c>
    </row>
    <row r="343" spans="1:7" x14ac:dyDescent="0.3">
      <c r="A343" s="1" t="s">
        <v>440</v>
      </c>
      <c r="B343" s="1" t="s">
        <v>128</v>
      </c>
      <c r="C343" s="10">
        <v>11460.45</v>
      </c>
      <c r="D343" s="10">
        <v>8917.86</v>
      </c>
      <c r="E343" s="10">
        <v>5744.77</v>
      </c>
      <c r="F343" s="10">
        <v>12360</v>
      </c>
      <c r="G343" s="10">
        <f t="shared" si="41"/>
        <v>12730.8</v>
      </c>
    </row>
    <row r="344" spans="1:7" x14ac:dyDescent="0.3">
      <c r="A344" s="1" t="s">
        <v>441</v>
      </c>
      <c r="B344" s="1" t="s">
        <v>442</v>
      </c>
      <c r="C344" s="10">
        <v>8261.76</v>
      </c>
      <c r="D344" s="10">
        <v>9085.56</v>
      </c>
      <c r="E344" s="10">
        <v>8829.48</v>
      </c>
      <c r="F344" s="10">
        <v>8695</v>
      </c>
      <c r="G344" s="10">
        <f t="shared" si="41"/>
        <v>8955.85</v>
      </c>
    </row>
    <row r="345" spans="1:7" x14ac:dyDescent="0.3">
      <c r="A345" s="1" t="s">
        <v>443</v>
      </c>
      <c r="B345" s="1" t="s">
        <v>444</v>
      </c>
      <c r="C345" s="10">
        <v>16692</v>
      </c>
      <c r="D345" s="10">
        <v>17760.29</v>
      </c>
      <c r="E345" s="10">
        <v>19181.11</v>
      </c>
      <c r="F345" s="10">
        <v>18548</v>
      </c>
      <c r="G345" s="10">
        <f t="shared" si="41"/>
        <v>19104.439999999999</v>
      </c>
    </row>
    <row r="346" spans="1:7" x14ac:dyDescent="0.3">
      <c r="A346" s="1" t="s">
        <v>445</v>
      </c>
      <c r="B346" s="1" t="s">
        <v>86</v>
      </c>
      <c r="C346" s="10">
        <v>216080.06</v>
      </c>
      <c r="D346" s="10">
        <v>188314.8</v>
      </c>
      <c r="E346" s="10">
        <v>116208.54</v>
      </c>
      <c r="F346" s="10">
        <v>157000</v>
      </c>
      <c r="G346" s="10">
        <f t="shared" si="41"/>
        <v>161710</v>
      </c>
    </row>
    <row r="347" spans="1:7" x14ac:dyDescent="0.3">
      <c r="A347" s="1" t="s">
        <v>446</v>
      </c>
      <c r="B347" s="1" t="s">
        <v>376</v>
      </c>
      <c r="C347" s="10">
        <v>862.08</v>
      </c>
      <c r="D347" s="10">
        <v>1630.39</v>
      </c>
      <c r="E347" s="10">
        <v>2300.5700000000002</v>
      </c>
      <c r="F347" s="10">
        <v>5797</v>
      </c>
      <c r="G347" s="10">
        <f t="shared" si="41"/>
        <v>5970.91</v>
      </c>
    </row>
    <row r="348" spans="1:7" x14ac:dyDescent="0.3">
      <c r="A348" s="1" t="s">
        <v>447</v>
      </c>
      <c r="B348" s="1" t="s">
        <v>131</v>
      </c>
      <c r="C348" s="10">
        <v>1645.56</v>
      </c>
      <c r="D348" s="10">
        <v>1556</v>
      </c>
      <c r="E348" s="10">
        <v>944</v>
      </c>
      <c r="F348" s="10">
        <v>3278</v>
      </c>
      <c r="G348" s="10">
        <f t="shared" si="41"/>
        <v>3376.34</v>
      </c>
    </row>
    <row r="349" spans="1:7" x14ac:dyDescent="0.3">
      <c r="A349" s="1" t="s">
        <v>448</v>
      </c>
      <c r="B349" s="1" t="s">
        <v>449</v>
      </c>
      <c r="C349" s="10">
        <v>16309.53</v>
      </c>
      <c r="D349" s="10">
        <v>21710.560000000001</v>
      </c>
      <c r="E349" s="10">
        <v>16842.71</v>
      </c>
      <c r="F349" s="10">
        <v>25504</v>
      </c>
      <c r="G349" s="10">
        <f t="shared" si="41"/>
        <v>26269.119999999999</v>
      </c>
    </row>
    <row r="350" spans="1:7" x14ac:dyDescent="0.3">
      <c r="A350" s="1" t="s">
        <v>450</v>
      </c>
      <c r="B350" s="1" t="s">
        <v>451</v>
      </c>
      <c r="C350" s="10">
        <v>2004.37</v>
      </c>
      <c r="D350" s="10">
        <v>1977.11</v>
      </c>
      <c r="E350" s="10">
        <v>1594.15</v>
      </c>
      <c r="F350" s="10">
        <v>1739</v>
      </c>
      <c r="G350" s="10">
        <f t="shared" si="41"/>
        <v>1791.17</v>
      </c>
    </row>
    <row r="351" spans="1:7" x14ac:dyDescent="0.3">
      <c r="A351" s="1" t="s">
        <v>452</v>
      </c>
      <c r="B351" s="1" t="s">
        <v>259</v>
      </c>
      <c r="C351" s="10">
        <v>3720.01</v>
      </c>
      <c r="D351" s="10">
        <v>3365.13</v>
      </c>
      <c r="E351" s="10">
        <v>3448.29</v>
      </c>
      <c r="F351" s="10">
        <v>4637</v>
      </c>
      <c r="G351" s="10">
        <f t="shared" si="41"/>
        <v>4776.1099999999997</v>
      </c>
    </row>
    <row r="352" spans="1:7" x14ac:dyDescent="0.3">
      <c r="A352" s="1" t="s">
        <v>453</v>
      </c>
      <c r="B352" s="1" t="s">
        <v>454</v>
      </c>
      <c r="C352" s="10">
        <v>4983.1499999999996</v>
      </c>
      <c r="D352" s="10">
        <v>8401.8799999999992</v>
      </c>
      <c r="E352" s="10">
        <v>10787.7</v>
      </c>
      <c r="F352" s="10">
        <v>6955</v>
      </c>
      <c r="G352" s="10">
        <f t="shared" si="41"/>
        <v>7163.65</v>
      </c>
    </row>
    <row r="353" spans="1:7" x14ac:dyDescent="0.3">
      <c r="A353" s="1" t="s">
        <v>455</v>
      </c>
      <c r="B353" s="1" t="s">
        <v>456</v>
      </c>
      <c r="C353" s="10">
        <v>163.4</v>
      </c>
      <c r="D353" s="10">
        <v>78.44</v>
      </c>
      <c r="E353" s="10">
        <v>0</v>
      </c>
      <c r="F353" s="10">
        <v>1160</v>
      </c>
      <c r="G353" s="10">
        <f t="shared" si="41"/>
        <v>1194.8</v>
      </c>
    </row>
    <row r="354" spans="1:7" x14ac:dyDescent="0.3">
      <c r="A354" s="1" t="s">
        <v>457</v>
      </c>
      <c r="B354" s="1" t="s">
        <v>458</v>
      </c>
      <c r="C354" s="10">
        <v>1796.63</v>
      </c>
      <c r="D354" s="10">
        <v>212.27</v>
      </c>
      <c r="E354" s="10">
        <v>3151.48</v>
      </c>
      <c r="F354" s="10">
        <v>1160</v>
      </c>
      <c r="G354" s="10">
        <f t="shared" si="41"/>
        <v>1194.8</v>
      </c>
    </row>
    <row r="355" spans="1:7" x14ac:dyDescent="0.3">
      <c r="A355" s="1" t="s">
        <v>459</v>
      </c>
      <c r="B355" s="1" t="s">
        <v>460</v>
      </c>
      <c r="C355" s="10">
        <v>0</v>
      </c>
      <c r="D355" s="10">
        <v>47.53</v>
      </c>
      <c r="E355" s="10">
        <v>141.44999999999999</v>
      </c>
      <c r="F355" s="10">
        <v>1160</v>
      </c>
      <c r="G355" s="10">
        <f t="shared" si="41"/>
        <v>1194.8</v>
      </c>
    </row>
    <row r="356" spans="1:7" x14ac:dyDescent="0.3">
      <c r="A356" s="1" t="s">
        <v>461</v>
      </c>
      <c r="B356" s="1" t="s">
        <v>462</v>
      </c>
      <c r="C356" s="10">
        <v>7956.63</v>
      </c>
      <c r="D356" s="10">
        <v>3102.87</v>
      </c>
      <c r="E356" s="10">
        <v>2958.48</v>
      </c>
      <c r="F356" s="10">
        <v>3478</v>
      </c>
      <c r="G356" s="10">
        <f t="shared" si="41"/>
        <v>3582.34</v>
      </c>
    </row>
    <row r="357" spans="1:7" x14ac:dyDescent="0.3">
      <c r="A357" s="1" t="s">
        <v>463</v>
      </c>
      <c r="B357" s="1" t="s">
        <v>464</v>
      </c>
      <c r="C357" s="10">
        <v>184.29</v>
      </c>
      <c r="D357" s="10">
        <v>0</v>
      </c>
      <c r="E357" s="10">
        <v>0</v>
      </c>
      <c r="F357" s="10">
        <v>0</v>
      </c>
      <c r="G357" s="10">
        <f t="shared" si="41"/>
        <v>0</v>
      </c>
    </row>
    <row r="358" spans="1:7" x14ac:dyDescent="0.3">
      <c r="A358" s="1" t="s">
        <v>465</v>
      </c>
      <c r="B358" s="1" t="s">
        <v>466</v>
      </c>
      <c r="C358" s="10">
        <v>5302.98</v>
      </c>
      <c r="D358" s="10">
        <v>3215.02</v>
      </c>
      <c r="E358" s="10">
        <v>0</v>
      </c>
      <c r="F358" s="10">
        <v>3478</v>
      </c>
      <c r="G358" s="10">
        <f t="shared" si="41"/>
        <v>3582.34</v>
      </c>
    </row>
    <row r="359" spans="1:7" x14ac:dyDescent="0.3">
      <c r="A359" s="1" t="s">
        <v>467</v>
      </c>
      <c r="B359" s="1" t="s">
        <v>468</v>
      </c>
      <c r="C359" s="10">
        <v>2169.2399999999998</v>
      </c>
      <c r="D359" s="10">
        <v>8125.09</v>
      </c>
      <c r="E359" s="10">
        <v>0</v>
      </c>
      <c r="F359" s="10">
        <v>3478</v>
      </c>
      <c r="G359" s="10">
        <f t="shared" si="41"/>
        <v>3582.34</v>
      </c>
    </row>
    <row r="360" spans="1:7" x14ac:dyDescent="0.3">
      <c r="A360" s="1" t="s">
        <v>469</v>
      </c>
      <c r="B360" s="1" t="s">
        <v>470</v>
      </c>
      <c r="C360" s="10">
        <v>4556.5</v>
      </c>
      <c r="D360" s="10">
        <v>5769.95</v>
      </c>
      <c r="E360" s="10">
        <v>3694.8</v>
      </c>
      <c r="F360" s="10">
        <v>3478</v>
      </c>
      <c r="G360" s="10">
        <f t="shared" si="41"/>
        <v>3582.34</v>
      </c>
    </row>
    <row r="361" spans="1:7" x14ac:dyDescent="0.3">
      <c r="A361" s="1" t="s">
        <v>471</v>
      </c>
      <c r="B361" s="1" t="s">
        <v>472</v>
      </c>
      <c r="C361" s="10">
        <v>150</v>
      </c>
      <c r="D361" s="10">
        <v>3913.39</v>
      </c>
      <c r="E361" s="10">
        <v>2754.86</v>
      </c>
      <c r="F361" s="10">
        <v>0</v>
      </c>
      <c r="G361" s="10">
        <f t="shared" si="41"/>
        <v>0</v>
      </c>
    </row>
    <row r="362" spans="1:7" x14ac:dyDescent="0.3">
      <c r="A362" s="1" t="s">
        <v>473</v>
      </c>
      <c r="B362" s="1" t="s">
        <v>474</v>
      </c>
      <c r="C362" s="10">
        <v>4051.01</v>
      </c>
      <c r="D362" s="10">
        <v>8677.36</v>
      </c>
      <c r="E362" s="10">
        <v>919.1</v>
      </c>
      <c r="F362" s="10">
        <v>3478</v>
      </c>
      <c r="G362" s="10">
        <f t="shared" si="41"/>
        <v>3582.34</v>
      </c>
    </row>
    <row r="363" spans="1:7" x14ac:dyDescent="0.3">
      <c r="A363" s="1" t="s">
        <v>475</v>
      </c>
      <c r="B363" s="1" t="s">
        <v>476</v>
      </c>
      <c r="C363" s="10">
        <v>2551.88</v>
      </c>
      <c r="D363" s="10">
        <v>7625.29</v>
      </c>
      <c r="E363" s="10">
        <v>4953.71</v>
      </c>
      <c r="F363" s="10">
        <v>3478</v>
      </c>
      <c r="G363" s="10">
        <f t="shared" si="41"/>
        <v>3582.34</v>
      </c>
    </row>
    <row r="364" spans="1:7" x14ac:dyDescent="0.3">
      <c r="A364" s="1" t="s">
        <v>477</v>
      </c>
      <c r="B364" s="1" t="s">
        <v>478</v>
      </c>
      <c r="C364" s="10">
        <v>0</v>
      </c>
      <c r="D364" s="10">
        <v>0</v>
      </c>
      <c r="E364" s="10">
        <v>0</v>
      </c>
      <c r="F364" s="10">
        <v>0</v>
      </c>
      <c r="G364" s="10">
        <f t="shared" si="41"/>
        <v>0</v>
      </c>
    </row>
    <row r="365" spans="1:7" x14ac:dyDescent="0.3">
      <c r="A365" s="1" t="s">
        <v>479</v>
      </c>
      <c r="B365" s="1" t="s">
        <v>480</v>
      </c>
      <c r="C365" s="10">
        <v>0</v>
      </c>
      <c r="D365" s="10">
        <v>0</v>
      </c>
      <c r="E365" s="10">
        <v>0</v>
      </c>
      <c r="F365" s="10">
        <v>0</v>
      </c>
      <c r="G365" s="10">
        <f t="shared" si="41"/>
        <v>0</v>
      </c>
    </row>
    <row r="366" spans="1:7" x14ac:dyDescent="0.3">
      <c r="A366" s="1" t="s">
        <v>481</v>
      </c>
      <c r="B366" s="1" t="s">
        <v>482</v>
      </c>
      <c r="C366" s="10">
        <v>218.57</v>
      </c>
      <c r="D366" s="10">
        <v>3488.8</v>
      </c>
      <c r="E366" s="10">
        <v>8903.7099999999991</v>
      </c>
      <c r="F366" s="10">
        <v>3478</v>
      </c>
      <c r="G366" s="10">
        <f t="shared" si="41"/>
        <v>3582.34</v>
      </c>
    </row>
    <row r="367" spans="1:7" x14ac:dyDescent="0.3">
      <c r="A367" s="1" t="s">
        <v>483</v>
      </c>
      <c r="B367" s="1" t="s">
        <v>484</v>
      </c>
      <c r="C367" s="10">
        <v>659.91</v>
      </c>
      <c r="D367" s="10">
        <v>97.02</v>
      </c>
      <c r="E367" s="10">
        <v>669.46</v>
      </c>
      <c r="F367" s="10">
        <v>3478</v>
      </c>
      <c r="G367" s="10">
        <f t="shared" si="41"/>
        <v>3582.34</v>
      </c>
    </row>
    <row r="368" spans="1:7" x14ac:dyDescent="0.3">
      <c r="A368" s="1" t="s">
        <v>485</v>
      </c>
      <c r="B368" s="1" t="s">
        <v>486</v>
      </c>
      <c r="C368" s="10">
        <v>33.58</v>
      </c>
      <c r="D368" s="10">
        <v>133.91999999999999</v>
      </c>
      <c r="E368" s="10">
        <v>100.43</v>
      </c>
      <c r="F368" s="10">
        <v>3478</v>
      </c>
      <c r="G368" s="10">
        <f t="shared" si="41"/>
        <v>3582.34</v>
      </c>
    </row>
    <row r="369" spans="1:7" x14ac:dyDescent="0.3">
      <c r="A369" s="1" t="s">
        <v>487</v>
      </c>
      <c r="B369" s="1" t="s">
        <v>488</v>
      </c>
      <c r="C369" s="10">
        <v>103.55</v>
      </c>
      <c r="D369" s="10">
        <v>2496.8000000000002</v>
      </c>
      <c r="E369" s="10">
        <v>5141.55</v>
      </c>
      <c r="F369" s="10">
        <v>3478</v>
      </c>
      <c r="G369" s="10">
        <f t="shared" si="41"/>
        <v>3582.34</v>
      </c>
    </row>
    <row r="370" spans="1:7" x14ac:dyDescent="0.3">
      <c r="A370" s="1" t="s">
        <v>489</v>
      </c>
      <c r="B370" s="1" t="s">
        <v>490</v>
      </c>
      <c r="C370" s="10">
        <v>549.17999999999995</v>
      </c>
      <c r="D370" s="10">
        <v>127.52</v>
      </c>
      <c r="E370" s="10">
        <v>371.7</v>
      </c>
      <c r="F370" s="10">
        <v>3478</v>
      </c>
      <c r="G370" s="10">
        <f t="shared" si="41"/>
        <v>3582.34</v>
      </c>
    </row>
    <row r="371" spans="1:7" x14ac:dyDescent="0.3">
      <c r="A371" s="1" t="s">
        <v>491</v>
      </c>
      <c r="B371" s="1" t="s">
        <v>492</v>
      </c>
      <c r="C371" s="10">
        <v>2395.14</v>
      </c>
      <c r="D371" s="10">
        <v>9467.4599999999991</v>
      </c>
      <c r="E371" s="10">
        <v>3978.4</v>
      </c>
      <c r="F371" s="10">
        <v>5150</v>
      </c>
      <c r="G371" s="10">
        <f t="shared" ref="G371:G398" si="42">(F371*3%)+F371</f>
        <v>5304.5</v>
      </c>
    </row>
    <row r="372" spans="1:7" x14ac:dyDescent="0.3">
      <c r="A372" s="1" t="s">
        <v>493</v>
      </c>
      <c r="B372" s="1" t="s">
        <v>494</v>
      </c>
      <c r="C372" s="10">
        <v>18750.28</v>
      </c>
      <c r="D372" s="10">
        <v>34723.589999999997</v>
      </c>
      <c r="E372" s="10">
        <v>5530.08</v>
      </c>
      <c r="F372" s="10">
        <v>7316</v>
      </c>
      <c r="G372" s="10">
        <f t="shared" si="42"/>
        <v>7535.48</v>
      </c>
    </row>
    <row r="373" spans="1:7" x14ac:dyDescent="0.3">
      <c r="A373" s="1" t="s">
        <v>495</v>
      </c>
      <c r="B373" s="1" t="s">
        <v>496</v>
      </c>
      <c r="C373" s="10">
        <v>13435.45</v>
      </c>
      <c r="D373" s="10">
        <v>1259.2</v>
      </c>
      <c r="E373" s="10">
        <v>1290.5999999999999</v>
      </c>
      <c r="F373" s="10">
        <v>15000</v>
      </c>
      <c r="G373" s="10">
        <f t="shared" si="42"/>
        <v>15450</v>
      </c>
    </row>
    <row r="374" spans="1:7" x14ac:dyDescent="0.3">
      <c r="A374" s="1" t="s">
        <v>497</v>
      </c>
      <c r="B374" s="1" t="s">
        <v>498</v>
      </c>
      <c r="C374" s="10">
        <v>0</v>
      </c>
      <c r="D374" s="10">
        <v>0</v>
      </c>
      <c r="E374" s="10">
        <v>0</v>
      </c>
      <c r="F374" s="10">
        <v>0</v>
      </c>
      <c r="G374" s="10">
        <f t="shared" si="42"/>
        <v>0</v>
      </c>
    </row>
    <row r="375" spans="1:7" x14ac:dyDescent="0.3">
      <c r="A375" s="1" t="s">
        <v>499</v>
      </c>
      <c r="B375" s="1" t="s">
        <v>500</v>
      </c>
      <c r="C375" s="10">
        <v>400.62</v>
      </c>
      <c r="D375" s="10">
        <v>1232.3399999999999</v>
      </c>
      <c r="E375" s="10">
        <v>609.78</v>
      </c>
      <c r="F375" s="10">
        <v>1160</v>
      </c>
      <c r="G375" s="10">
        <f t="shared" si="42"/>
        <v>1194.8</v>
      </c>
    </row>
    <row r="376" spans="1:7" x14ac:dyDescent="0.3">
      <c r="A376" s="1" t="s">
        <v>501</v>
      </c>
      <c r="B376" s="1" t="s">
        <v>502</v>
      </c>
      <c r="C376" s="10">
        <v>0</v>
      </c>
      <c r="D376" s="10">
        <v>529.12</v>
      </c>
      <c r="E376" s="10">
        <v>3392.58</v>
      </c>
      <c r="F376" s="10">
        <v>3478</v>
      </c>
      <c r="G376" s="10">
        <f t="shared" si="42"/>
        <v>3582.34</v>
      </c>
    </row>
    <row r="377" spans="1:7" x14ac:dyDescent="0.3">
      <c r="A377" s="1" t="s">
        <v>503</v>
      </c>
      <c r="B377" s="1" t="s">
        <v>504</v>
      </c>
      <c r="C377" s="10">
        <v>0</v>
      </c>
      <c r="D377" s="10">
        <v>1855.74</v>
      </c>
      <c r="E377" s="10">
        <v>4124.9799999999996</v>
      </c>
      <c r="F377" s="10">
        <v>1061</v>
      </c>
      <c r="G377" s="10">
        <f t="shared" si="42"/>
        <v>1092.83</v>
      </c>
    </row>
    <row r="378" spans="1:7" x14ac:dyDescent="0.3">
      <c r="A378" s="1" t="s">
        <v>505</v>
      </c>
      <c r="B378" s="1" t="s">
        <v>506</v>
      </c>
      <c r="C378" s="10">
        <v>1524.45</v>
      </c>
      <c r="D378" s="10">
        <v>856.65</v>
      </c>
      <c r="E378" s="10">
        <v>2657.2</v>
      </c>
      <c r="F378" s="10">
        <v>3478</v>
      </c>
      <c r="G378" s="10">
        <f t="shared" si="42"/>
        <v>3582.34</v>
      </c>
    </row>
    <row r="379" spans="1:7" x14ac:dyDescent="0.3">
      <c r="A379" s="1" t="s">
        <v>507</v>
      </c>
      <c r="B379" s="1" t="s">
        <v>508</v>
      </c>
      <c r="C379" s="10">
        <v>4806.9399999999996</v>
      </c>
      <c r="D379" s="10">
        <v>778.11</v>
      </c>
      <c r="E379" s="10">
        <v>1973.52</v>
      </c>
      <c r="F379" s="10">
        <v>3478</v>
      </c>
      <c r="G379" s="10">
        <f t="shared" si="42"/>
        <v>3582.34</v>
      </c>
    </row>
    <row r="380" spans="1:7" x14ac:dyDescent="0.3">
      <c r="A380" s="1" t="s">
        <v>509</v>
      </c>
      <c r="B380" s="1" t="s">
        <v>510</v>
      </c>
      <c r="C380" s="10">
        <v>442</v>
      </c>
      <c r="D380" s="10">
        <v>634.17999999999995</v>
      </c>
      <c r="E380" s="10">
        <v>2766.91</v>
      </c>
      <c r="F380" s="10">
        <v>3478</v>
      </c>
      <c r="G380" s="10">
        <f t="shared" si="42"/>
        <v>3582.34</v>
      </c>
    </row>
    <row r="381" spans="1:7" x14ac:dyDescent="0.3">
      <c r="A381" s="1" t="s">
        <v>511</v>
      </c>
      <c r="B381" s="1" t="s">
        <v>512</v>
      </c>
      <c r="C381" s="10">
        <v>0</v>
      </c>
      <c r="D381" s="10">
        <v>1779.64</v>
      </c>
      <c r="E381" s="10">
        <v>0</v>
      </c>
      <c r="F381" s="10">
        <v>3478</v>
      </c>
      <c r="G381" s="10">
        <f t="shared" si="42"/>
        <v>3582.34</v>
      </c>
    </row>
    <row r="382" spans="1:7" x14ac:dyDescent="0.3">
      <c r="A382" s="1" t="s">
        <v>513</v>
      </c>
      <c r="B382" s="1" t="s">
        <v>514</v>
      </c>
      <c r="C382" s="10">
        <v>0</v>
      </c>
      <c r="D382" s="10">
        <v>500.13</v>
      </c>
      <c r="E382" s="10">
        <v>855.51</v>
      </c>
      <c r="F382" s="10">
        <v>3478</v>
      </c>
      <c r="G382" s="10">
        <f t="shared" si="42"/>
        <v>3582.34</v>
      </c>
    </row>
    <row r="383" spans="1:7" x14ac:dyDescent="0.3">
      <c r="A383" s="1" t="s">
        <v>515</v>
      </c>
      <c r="B383" s="1" t="s">
        <v>516</v>
      </c>
      <c r="C383" s="10">
        <v>3641</v>
      </c>
      <c r="D383" s="10">
        <v>1030.4000000000001</v>
      </c>
      <c r="E383" s="10">
        <v>32.78</v>
      </c>
      <c r="F383" s="10">
        <v>1061</v>
      </c>
      <c r="G383" s="10">
        <f t="shared" si="42"/>
        <v>1092.83</v>
      </c>
    </row>
    <row r="384" spans="1:7" x14ac:dyDescent="0.3">
      <c r="A384" s="1" t="s">
        <v>517</v>
      </c>
      <c r="B384" s="1" t="s">
        <v>134</v>
      </c>
      <c r="C384" s="10">
        <v>8768.6299999999992</v>
      </c>
      <c r="D384" s="10">
        <v>12058.65</v>
      </c>
      <c r="E384" s="10">
        <v>2853</v>
      </c>
      <c r="F384" s="10">
        <v>17389</v>
      </c>
      <c r="G384" s="10">
        <f t="shared" si="42"/>
        <v>17910.669999999998</v>
      </c>
    </row>
    <row r="385" spans="1:7" x14ac:dyDescent="0.3">
      <c r="A385" s="1" t="s">
        <v>518</v>
      </c>
      <c r="B385" s="1" t="s">
        <v>519</v>
      </c>
      <c r="C385" s="10">
        <v>6435.65</v>
      </c>
      <c r="D385" s="10">
        <v>571</v>
      </c>
      <c r="E385" s="10">
        <v>3566</v>
      </c>
      <c r="F385" s="10">
        <v>51500</v>
      </c>
      <c r="G385" s="10">
        <f t="shared" si="42"/>
        <v>53045</v>
      </c>
    </row>
    <row r="386" spans="1:7" x14ac:dyDescent="0.3">
      <c r="A386" s="1" t="s">
        <v>520</v>
      </c>
      <c r="B386" s="1" t="s">
        <v>521</v>
      </c>
      <c r="C386" s="10">
        <v>15454.48</v>
      </c>
      <c r="D386" s="10">
        <v>11689.14</v>
      </c>
      <c r="E386" s="10">
        <v>7336.93</v>
      </c>
      <c r="F386" s="10">
        <v>17389</v>
      </c>
      <c r="G386" s="10">
        <f t="shared" si="42"/>
        <v>17910.669999999998</v>
      </c>
    </row>
    <row r="387" spans="1:7" x14ac:dyDescent="0.3">
      <c r="A387" s="1" t="s">
        <v>522</v>
      </c>
      <c r="B387" s="1" t="s">
        <v>523</v>
      </c>
      <c r="C387" s="10">
        <v>50649.37</v>
      </c>
      <c r="D387" s="10">
        <v>28064.05</v>
      </c>
      <c r="E387" s="10">
        <v>8290</v>
      </c>
      <c r="F387" s="10">
        <v>112551</v>
      </c>
      <c r="G387" s="10">
        <f t="shared" si="42"/>
        <v>115927.53</v>
      </c>
    </row>
    <row r="388" spans="1:7" x14ac:dyDescent="0.3">
      <c r="A388" s="1" t="s">
        <v>524</v>
      </c>
      <c r="B388" s="1" t="s">
        <v>525</v>
      </c>
      <c r="C388" s="10">
        <v>86.98</v>
      </c>
      <c r="D388" s="10">
        <v>0</v>
      </c>
      <c r="E388" s="10">
        <v>0</v>
      </c>
      <c r="F388" s="10">
        <v>0</v>
      </c>
      <c r="G388" s="10">
        <f t="shared" si="42"/>
        <v>0</v>
      </c>
    </row>
    <row r="389" spans="1:7" x14ac:dyDescent="0.3">
      <c r="A389" s="1" t="s">
        <v>526</v>
      </c>
      <c r="B389" s="1" t="s">
        <v>527</v>
      </c>
      <c r="C389" s="10">
        <v>1715.42</v>
      </c>
      <c r="D389" s="10">
        <v>0</v>
      </c>
      <c r="E389" s="10">
        <v>0</v>
      </c>
      <c r="F389" s="10">
        <v>0</v>
      </c>
      <c r="G389" s="10">
        <f t="shared" si="42"/>
        <v>0</v>
      </c>
    </row>
    <row r="390" spans="1:7" x14ac:dyDescent="0.3">
      <c r="A390" s="1" t="s">
        <v>528</v>
      </c>
      <c r="B390" s="1" t="s">
        <v>510</v>
      </c>
      <c r="C390" s="10">
        <v>1025.8599999999999</v>
      </c>
      <c r="D390" s="10">
        <v>0</v>
      </c>
      <c r="E390" s="10">
        <v>0</v>
      </c>
      <c r="F390" s="10">
        <v>0</v>
      </c>
      <c r="G390" s="10">
        <f t="shared" si="42"/>
        <v>0</v>
      </c>
    </row>
    <row r="391" spans="1:7" x14ac:dyDescent="0.3">
      <c r="A391" s="1" t="s">
        <v>529</v>
      </c>
      <c r="B391" s="1" t="s">
        <v>512</v>
      </c>
      <c r="C391" s="10">
        <v>4097.08</v>
      </c>
      <c r="D391" s="10">
        <v>0</v>
      </c>
      <c r="E391" s="10">
        <v>0</v>
      </c>
      <c r="F391" s="10">
        <v>0</v>
      </c>
      <c r="G391" s="10">
        <f t="shared" si="42"/>
        <v>0</v>
      </c>
    </row>
    <row r="392" spans="1:7" x14ac:dyDescent="0.3">
      <c r="A392" s="1" t="s">
        <v>530</v>
      </c>
      <c r="B392" s="1" t="s">
        <v>514</v>
      </c>
      <c r="C392" s="10">
        <v>565.95000000000005</v>
      </c>
      <c r="D392" s="10">
        <v>0</v>
      </c>
      <c r="E392" s="10">
        <v>0</v>
      </c>
      <c r="F392" s="10">
        <v>0</v>
      </c>
      <c r="G392" s="10">
        <f t="shared" si="42"/>
        <v>0</v>
      </c>
    </row>
    <row r="393" spans="1:7" x14ac:dyDescent="0.3">
      <c r="A393" s="1" t="s">
        <v>531</v>
      </c>
      <c r="B393" s="1" t="s">
        <v>175</v>
      </c>
      <c r="C393" s="10">
        <v>0</v>
      </c>
      <c r="D393" s="10">
        <v>3266.32</v>
      </c>
      <c r="E393" s="10">
        <v>0</v>
      </c>
      <c r="F393" s="10">
        <v>1160</v>
      </c>
      <c r="G393" s="10">
        <f t="shared" si="42"/>
        <v>1194.8</v>
      </c>
    </row>
    <row r="394" spans="1:7" x14ac:dyDescent="0.3">
      <c r="A394" s="1" t="s">
        <v>532</v>
      </c>
      <c r="B394" s="1" t="s">
        <v>87</v>
      </c>
      <c r="C394" s="10">
        <v>102651.91</v>
      </c>
      <c r="D394" s="10">
        <v>120188.85</v>
      </c>
      <c r="E394" s="10">
        <v>142072.45000000001</v>
      </c>
      <c r="F394" s="10">
        <v>116390</v>
      </c>
      <c r="G394" s="10">
        <f t="shared" si="42"/>
        <v>119881.7</v>
      </c>
    </row>
    <row r="395" spans="1:7" x14ac:dyDescent="0.3">
      <c r="A395" s="1" t="s">
        <v>533</v>
      </c>
      <c r="B395" s="1" t="s">
        <v>89</v>
      </c>
      <c r="C395" s="10">
        <v>0</v>
      </c>
      <c r="D395" s="10">
        <v>520.61</v>
      </c>
      <c r="E395" s="10">
        <v>534</v>
      </c>
      <c r="F395" s="10">
        <v>1160</v>
      </c>
      <c r="G395" s="10">
        <f t="shared" si="42"/>
        <v>1194.8</v>
      </c>
    </row>
    <row r="396" spans="1:7" x14ac:dyDescent="0.3">
      <c r="A396" s="1" t="s">
        <v>534</v>
      </c>
      <c r="B396" s="1" t="s">
        <v>137</v>
      </c>
      <c r="C396" s="10">
        <v>19402.77</v>
      </c>
      <c r="D396" s="10">
        <v>29609.55</v>
      </c>
      <c r="E396" s="10">
        <v>22533.61</v>
      </c>
      <c r="F396" s="10">
        <v>36000</v>
      </c>
      <c r="G396" s="10">
        <f t="shared" si="42"/>
        <v>37080</v>
      </c>
    </row>
    <row r="397" spans="1:7" x14ac:dyDescent="0.3">
      <c r="A397" s="1" t="s">
        <v>535</v>
      </c>
      <c r="B397" s="1" t="s">
        <v>536</v>
      </c>
      <c r="C397" s="10">
        <v>4485.6000000000004</v>
      </c>
      <c r="D397" s="10">
        <v>6074.68</v>
      </c>
      <c r="E397" s="10">
        <v>6757</v>
      </c>
      <c r="F397" s="10">
        <v>6429</v>
      </c>
      <c r="G397" s="10">
        <f t="shared" si="42"/>
        <v>6621.87</v>
      </c>
    </row>
    <row r="398" spans="1:7" x14ac:dyDescent="0.3">
      <c r="A398" s="20" t="s">
        <v>537</v>
      </c>
      <c r="B398" s="20" t="s">
        <v>91</v>
      </c>
      <c r="C398" s="21">
        <v>2050.3200000000002</v>
      </c>
      <c r="D398" s="21">
        <v>2111.8200000000002</v>
      </c>
      <c r="E398" s="21">
        <v>1795</v>
      </c>
      <c r="F398" s="21">
        <v>2814</v>
      </c>
      <c r="G398" s="21">
        <f t="shared" si="42"/>
        <v>2898.42</v>
      </c>
    </row>
    <row r="399" spans="1:7" x14ac:dyDescent="0.3">
      <c r="A399" s="1"/>
      <c r="B399" s="1"/>
      <c r="C399" s="10">
        <f>SUM(C306:C398)</f>
        <v>6305187.9200000018</v>
      </c>
      <c r="D399" s="10">
        <f>SUM(D306:D398)</f>
        <v>7087954.1500000004</v>
      </c>
      <c r="E399" s="10">
        <f>SUM(E306:E398)</f>
        <v>6296752.030000004</v>
      </c>
      <c r="F399" s="10">
        <f>SUM(F306:F398)</f>
        <v>7838428</v>
      </c>
      <c r="G399" s="10">
        <f>SUM(G306:G398)</f>
        <v>8073580.8399999989</v>
      </c>
    </row>
    <row r="400" spans="1:7" x14ac:dyDescent="0.3">
      <c r="A400" s="1"/>
      <c r="B400" s="1"/>
      <c r="C400" s="10"/>
      <c r="D400" s="10"/>
      <c r="E400" s="10"/>
      <c r="F400" s="10"/>
      <c r="G400" s="10"/>
    </row>
    <row r="401" spans="1:7" x14ac:dyDescent="0.3">
      <c r="A401" s="24" t="s">
        <v>697</v>
      </c>
      <c r="B401" s="1"/>
      <c r="C401" s="10"/>
      <c r="D401" s="10"/>
      <c r="E401" s="10"/>
      <c r="F401" s="10"/>
      <c r="G401" s="10"/>
    </row>
    <row r="402" spans="1:7" x14ac:dyDescent="0.3">
      <c r="A402" s="1" t="s">
        <v>538</v>
      </c>
      <c r="B402" s="1" t="s">
        <v>321</v>
      </c>
      <c r="C402" s="10">
        <v>345596.75</v>
      </c>
      <c r="D402" s="10">
        <v>1500107.43</v>
      </c>
      <c r="E402" s="10">
        <v>567454.4</v>
      </c>
      <c r="F402" s="10">
        <v>583500</v>
      </c>
      <c r="G402" s="10">
        <f t="shared" ref="G402:G404" si="43">(F402*3%)+F402</f>
        <v>601005</v>
      </c>
    </row>
    <row r="403" spans="1:7" x14ac:dyDescent="0.3">
      <c r="A403" s="1" t="s">
        <v>539</v>
      </c>
      <c r="B403" s="1" t="s">
        <v>540</v>
      </c>
      <c r="C403" s="10">
        <v>1034810.67</v>
      </c>
      <c r="D403" s="10">
        <v>0</v>
      </c>
      <c r="E403" s="10">
        <v>0</v>
      </c>
      <c r="F403" s="10">
        <v>0</v>
      </c>
      <c r="G403" s="10">
        <f t="shared" si="43"/>
        <v>0</v>
      </c>
    </row>
    <row r="404" spans="1:7" x14ac:dyDescent="0.3">
      <c r="A404" s="20" t="s">
        <v>541</v>
      </c>
      <c r="B404" s="20" t="s">
        <v>542</v>
      </c>
      <c r="C404" s="21">
        <v>64212.24</v>
      </c>
      <c r="D404" s="21">
        <v>266993.8</v>
      </c>
      <c r="E404" s="21">
        <v>0</v>
      </c>
      <c r="F404" s="21">
        <v>0</v>
      </c>
      <c r="G404" s="21">
        <f t="shared" si="43"/>
        <v>0</v>
      </c>
    </row>
    <row r="405" spans="1:7" ht="15" thickBot="1" x14ac:dyDescent="0.35">
      <c r="A405" s="1"/>
      <c r="B405" s="1"/>
      <c r="C405" s="10">
        <f>SUM(C402:C404)</f>
        <v>1444619.66</v>
      </c>
      <c r="D405" s="10">
        <f t="shared" ref="D405:G405" si="44">SUM(D402:D404)</f>
        <v>1767101.23</v>
      </c>
      <c r="E405" s="10">
        <f t="shared" si="44"/>
        <v>567454.4</v>
      </c>
      <c r="F405" s="10">
        <f t="shared" si="44"/>
        <v>583500</v>
      </c>
      <c r="G405" s="10">
        <f t="shared" si="44"/>
        <v>601005</v>
      </c>
    </row>
    <row r="406" spans="1:7" ht="15" thickTop="1" x14ac:dyDescent="0.3">
      <c r="A406" s="13" t="s">
        <v>327</v>
      </c>
      <c r="B406" s="12"/>
      <c r="C406" s="14">
        <f>C399+C405</f>
        <v>7749807.5800000019</v>
      </c>
      <c r="D406" s="14">
        <f t="shared" ref="D406:G406" si="45">D399+D405</f>
        <v>8855055.3800000008</v>
      </c>
      <c r="E406" s="14">
        <f t="shared" si="45"/>
        <v>6864206.4300000044</v>
      </c>
      <c r="F406" s="14">
        <f t="shared" si="45"/>
        <v>8421928</v>
      </c>
      <c r="G406" s="14">
        <f t="shared" si="45"/>
        <v>8674585.8399999999</v>
      </c>
    </row>
    <row r="407" spans="1:7" ht="15" thickBot="1" x14ac:dyDescent="0.35">
      <c r="A407" s="11"/>
      <c r="B407" s="11"/>
      <c r="C407" s="11"/>
      <c r="D407" s="11"/>
      <c r="E407" s="11"/>
      <c r="F407" s="11"/>
      <c r="G407" s="11"/>
    </row>
    <row r="408" spans="1:7" ht="15.6" thickTop="1" thickBot="1" x14ac:dyDescent="0.35">
      <c r="A408" s="17" t="s">
        <v>543</v>
      </c>
      <c r="B408" s="17" t="s">
        <v>543</v>
      </c>
      <c r="C408" s="18">
        <f>C303-C406</f>
        <v>75331.469999998808</v>
      </c>
      <c r="D408" s="18">
        <f t="shared" ref="D408:G408" si="46">D303-D406</f>
        <v>-62471.470000000671</v>
      </c>
      <c r="E408" s="18">
        <f t="shared" si="46"/>
        <v>-317564.17000000458</v>
      </c>
      <c r="F408" s="18">
        <f t="shared" si="46"/>
        <v>-141792</v>
      </c>
      <c r="G408" s="18">
        <f t="shared" si="46"/>
        <v>-228847.12000000104</v>
      </c>
    </row>
    <row r="409" spans="1:7" ht="15" thickTop="1" x14ac:dyDescent="0.3"/>
    <row r="410" spans="1:7" x14ac:dyDescent="0.3">
      <c r="A410" s="16" t="s">
        <v>706</v>
      </c>
      <c r="B410" s="15"/>
      <c r="C410" s="15"/>
      <c r="D410" s="15"/>
      <c r="E410" s="15"/>
      <c r="F410" s="15"/>
      <c r="G410" s="15"/>
    </row>
    <row r="411" spans="1:7" x14ac:dyDescent="0.3">
      <c r="A411" s="16" t="s">
        <v>8</v>
      </c>
      <c r="B411" s="15"/>
      <c r="C411" s="15"/>
      <c r="D411" s="15"/>
      <c r="E411" s="15"/>
      <c r="F411" s="15"/>
      <c r="G411" s="15"/>
    </row>
    <row r="412" spans="1:7" x14ac:dyDescent="0.3">
      <c r="A412" s="1" t="s">
        <v>544</v>
      </c>
      <c r="B412" s="1" t="s">
        <v>545</v>
      </c>
      <c r="C412" s="10">
        <v>127813.61</v>
      </c>
      <c r="D412" s="10">
        <v>131732.82999999999</v>
      </c>
      <c r="E412" s="10">
        <v>126186.73</v>
      </c>
      <c r="F412" s="10">
        <v>135000</v>
      </c>
      <c r="G412" s="10">
        <f>(F412*2%)+F412</f>
        <v>137700</v>
      </c>
    </row>
    <row r="413" spans="1:7" x14ac:dyDescent="0.3">
      <c r="A413" s="1" t="s">
        <v>546</v>
      </c>
      <c r="B413" s="1" t="s">
        <v>547</v>
      </c>
      <c r="C413" s="10">
        <v>0</v>
      </c>
      <c r="D413" s="10">
        <v>40820.29</v>
      </c>
      <c r="E413" s="10">
        <v>0</v>
      </c>
      <c r="F413" s="10">
        <v>45000</v>
      </c>
      <c r="G413" s="10">
        <f t="shared" ref="G413:G416" si="47">(F413*2%)+F413</f>
        <v>45900</v>
      </c>
    </row>
    <row r="414" spans="1:7" x14ac:dyDescent="0.3">
      <c r="A414" s="1" t="s">
        <v>548</v>
      </c>
      <c r="B414" s="1" t="s">
        <v>32</v>
      </c>
      <c r="C414" s="10">
        <v>5126.9399999999996</v>
      </c>
      <c r="D414" s="10">
        <v>3668.21</v>
      </c>
      <c r="E414" s="10">
        <v>4910.92</v>
      </c>
      <c r="F414" s="10">
        <v>5127</v>
      </c>
      <c r="G414" s="10">
        <f t="shared" si="47"/>
        <v>5229.54</v>
      </c>
    </row>
    <row r="415" spans="1:7" x14ac:dyDescent="0.3">
      <c r="A415" s="1" t="s">
        <v>549</v>
      </c>
      <c r="B415" s="1" t="s">
        <v>35</v>
      </c>
      <c r="C415" s="10">
        <v>6131</v>
      </c>
      <c r="D415" s="10">
        <v>6461.1</v>
      </c>
      <c r="E415" s="10">
        <v>6501.64</v>
      </c>
      <c r="F415" s="10">
        <v>4682</v>
      </c>
      <c r="G415" s="10">
        <f t="shared" si="47"/>
        <v>4775.6400000000003</v>
      </c>
    </row>
    <row r="416" spans="1:7" ht="15" thickBot="1" x14ac:dyDescent="0.35">
      <c r="A416" s="1" t="s">
        <v>550</v>
      </c>
      <c r="B416" s="1" t="s">
        <v>63</v>
      </c>
      <c r="C416" s="10">
        <v>0</v>
      </c>
      <c r="D416" s="10">
        <v>0</v>
      </c>
      <c r="E416" s="10">
        <v>6112.11</v>
      </c>
      <c r="F416" s="10">
        <v>0</v>
      </c>
      <c r="G416" s="10">
        <f t="shared" si="47"/>
        <v>0</v>
      </c>
    </row>
    <row r="417" spans="1:7" ht="15" thickTop="1" x14ac:dyDescent="0.3">
      <c r="A417" s="13" t="s">
        <v>66</v>
      </c>
      <c r="B417" s="12"/>
      <c r="C417" s="14">
        <f>SUM($C$412:$C$416)</f>
        <v>139071.54999999999</v>
      </c>
      <c r="D417" s="14">
        <f>SUM($D$412:$D$416)</f>
        <v>182682.43</v>
      </c>
      <c r="E417" s="14">
        <f>SUM($E$412:$E$416)</f>
        <v>143711.4</v>
      </c>
      <c r="F417" s="14">
        <f>SUM($F$412:$F$416)</f>
        <v>189809</v>
      </c>
      <c r="G417" s="14">
        <f>SUM($G$412:$G$416)</f>
        <v>193605.18000000002</v>
      </c>
    </row>
    <row r="418" spans="1:7" x14ac:dyDescent="0.3">
      <c r="A418" s="11"/>
      <c r="B418" s="11"/>
      <c r="C418" s="11"/>
      <c r="D418" s="11"/>
      <c r="E418" s="11"/>
      <c r="F418" s="11"/>
      <c r="G418" s="11"/>
    </row>
    <row r="419" spans="1:7" x14ac:dyDescent="0.3">
      <c r="A419" s="16" t="s">
        <v>67</v>
      </c>
      <c r="B419" s="15"/>
      <c r="C419" s="15"/>
      <c r="D419" s="15"/>
      <c r="E419" s="15"/>
      <c r="F419" s="15"/>
      <c r="G419" s="15"/>
    </row>
    <row r="420" spans="1:7" x14ac:dyDescent="0.3">
      <c r="A420" s="1" t="s">
        <v>551</v>
      </c>
      <c r="B420" s="1" t="s">
        <v>552</v>
      </c>
      <c r="C420" s="10">
        <v>300</v>
      </c>
      <c r="D420" s="10">
        <v>300</v>
      </c>
      <c r="E420" s="10">
        <v>150</v>
      </c>
      <c r="F420" s="10">
        <v>2185</v>
      </c>
      <c r="G420" s="10">
        <f t="shared" ref="G420:G432" si="48">(F420*3%)+F420</f>
        <v>2250.5500000000002</v>
      </c>
    </row>
    <row r="421" spans="1:7" x14ac:dyDescent="0.3">
      <c r="A421" s="1" t="s">
        <v>553</v>
      </c>
      <c r="B421" s="1" t="s">
        <v>71</v>
      </c>
      <c r="C421" s="10">
        <v>18.600000000000001</v>
      </c>
      <c r="D421" s="10">
        <v>18.600000000000001</v>
      </c>
      <c r="E421" s="10">
        <v>9.3000000000000007</v>
      </c>
      <c r="F421" s="10">
        <v>135</v>
      </c>
      <c r="G421" s="10">
        <f t="shared" si="48"/>
        <v>139.05000000000001</v>
      </c>
    </row>
    <row r="422" spans="1:7" x14ac:dyDescent="0.3">
      <c r="A422" s="1" t="s">
        <v>554</v>
      </c>
      <c r="B422" s="1" t="s">
        <v>73</v>
      </c>
      <c r="C422" s="10">
        <v>4.38</v>
      </c>
      <c r="D422" s="10">
        <v>4.38</v>
      </c>
      <c r="E422" s="10">
        <v>2.19</v>
      </c>
      <c r="F422" s="10">
        <v>32</v>
      </c>
      <c r="G422" s="10">
        <f t="shared" si="48"/>
        <v>32.96</v>
      </c>
    </row>
    <row r="423" spans="1:7" x14ac:dyDescent="0.3">
      <c r="A423" s="1" t="s">
        <v>555</v>
      </c>
      <c r="B423" s="1" t="s">
        <v>84</v>
      </c>
      <c r="C423" s="10">
        <v>0</v>
      </c>
      <c r="D423" s="10">
        <v>0</v>
      </c>
      <c r="E423" s="10">
        <v>0</v>
      </c>
      <c r="F423" s="10">
        <v>546</v>
      </c>
      <c r="G423" s="10">
        <f t="shared" si="48"/>
        <v>562.38</v>
      </c>
    </row>
    <row r="424" spans="1:7" x14ac:dyDescent="0.3">
      <c r="A424" s="1" t="s">
        <v>556</v>
      </c>
      <c r="B424" s="1" t="s">
        <v>127</v>
      </c>
      <c r="C424" s="10">
        <v>1522.5</v>
      </c>
      <c r="D424" s="10">
        <v>2400</v>
      </c>
      <c r="E424" s="10">
        <v>2835.31</v>
      </c>
      <c r="F424" s="10">
        <v>2186</v>
      </c>
      <c r="G424" s="10">
        <f t="shared" si="48"/>
        <v>2251.58</v>
      </c>
    </row>
    <row r="425" spans="1:7" x14ac:dyDescent="0.3">
      <c r="A425" s="1" t="s">
        <v>557</v>
      </c>
      <c r="B425" s="1" t="s">
        <v>308</v>
      </c>
      <c r="C425" s="10">
        <v>0</v>
      </c>
      <c r="D425" s="10">
        <v>0</v>
      </c>
      <c r="E425" s="10">
        <v>0</v>
      </c>
      <c r="F425" s="10">
        <v>0</v>
      </c>
      <c r="G425" s="10">
        <f t="shared" si="48"/>
        <v>0</v>
      </c>
    </row>
    <row r="426" spans="1:7" x14ac:dyDescent="0.3">
      <c r="A426" s="1" t="s">
        <v>558</v>
      </c>
      <c r="B426" s="1" t="s">
        <v>263</v>
      </c>
      <c r="C426" s="10">
        <v>0</v>
      </c>
      <c r="D426" s="10">
        <v>0</v>
      </c>
      <c r="E426" s="10">
        <v>132.53</v>
      </c>
      <c r="F426" s="10">
        <v>656</v>
      </c>
      <c r="G426" s="10">
        <f t="shared" si="48"/>
        <v>675.68</v>
      </c>
    </row>
    <row r="427" spans="1:7" x14ac:dyDescent="0.3">
      <c r="A427" s="1" t="s">
        <v>559</v>
      </c>
      <c r="B427" s="1" t="s">
        <v>134</v>
      </c>
      <c r="C427" s="10">
        <v>13652.41</v>
      </c>
      <c r="D427" s="10">
        <v>12764.4</v>
      </c>
      <c r="E427" s="10">
        <v>10391.469999999999</v>
      </c>
      <c r="F427" s="10">
        <v>16391</v>
      </c>
      <c r="G427" s="10">
        <f t="shared" si="48"/>
        <v>16882.73</v>
      </c>
    </row>
    <row r="428" spans="1:7" x14ac:dyDescent="0.3">
      <c r="A428" s="1" t="s">
        <v>560</v>
      </c>
      <c r="B428" s="1" t="s">
        <v>303</v>
      </c>
      <c r="C428" s="10">
        <v>457.68</v>
      </c>
      <c r="D428" s="10">
        <v>1159.5</v>
      </c>
      <c r="E428" s="10">
        <v>513.29999999999995</v>
      </c>
      <c r="F428" s="10">
        <v>984</v>
      </c>
      <c r="G428" s="10">
        <f t="shared" si="48"/>
        <v>1013.52</v>
      </c>
    </row>
    <row r="429" spans="1:7" x14ac:dyDescent="0.3">
      <c r="A429" s="20" t="s">
        <v>561</v>
      </c>
      <c r="B429" s="20" t="s">
        <v>87</v>
      </c>
      <c r="C429" s="21">
        <v>0</v>
      </c>
      <c r="D429" s="21">
        <v>113.04</v>
      </c>
      <c r="E429" s="21">
        <v>0</v>
      </c>
      <c r="F429" s="21">
        <v>0</v>
      </c>
      <c r="G429" s="21">
        <f t="shared" si="48"/>
        <v>0</v>
      </c>
    </row>
    <row r="430" spans="1:7" x14ac:dyDescent="0.3">
      <c r="A430" s="1"/>
      <c r="B430" s="1"/>
      <c r="C430" s="10">
        <f>SUM(C420:C429)</f>
        <v>15955.57</v>
      </c>
      <c r="D430" s="10">
        <f t="shared" ref="D430:G430" si="49">SUM(D420:D429)</f>
        <v>16759.919999999998</v>
      </c>
      <c r="E430" s="10">
        <f t="shared" si="49"/>
        <v>14034.099999999999</v>
      </c>
      <c r="F430" s="10">
        <f t="shared" si="49"/>
        <v>23115</v>
      </c>
      <c r="G430" s="10">
        <f t="shared" si="49"/>
        <v>23808.45</v>
      </c>
    </row>
    <row r="431" spans="1:7" x14ac:dyDescent="0.3">
      <c r="A431" s="1"/>
      <c r="B431" s="1"/>
      <c r="C431" s="10"/>
      <c r="D431" s="10"/>
      <c r="E431" s="10"/>
      <c r="F431" s="10"/>
      <c r="G431" s="10"/>
    </row>
    <row r="432" spans="1:7" x14ac:dyDescent="0.3">
      <c r="A432" s="20" t="s">
        <v>562</v>
      </c>
      <c r="B432" s="20" t="s">
        <v>563</v>
      </c>
      <c r="C432" s="21">
        <v>34813.49</v>
      </c>
      <c r="D432" s="21">
        <v>83173.08</v>
      </c>
      <c r="E432" s="21">
        <v>10667</v>
      </c>
      <c r="F432" s="21">
        <v>150000</v>
      </c>
      <c r="G432" s="21">
        <f t="shared" si="48"/>
        <v>154500</v>
      </c>
    </row>
    <row r="433" spans="1:7" ht="15" thickBot="1" x14ac:dyDescent="0.35">
      <c r="A433" s="1"/>
      <c r="B433" s="1"/>
      <c r="C433" s="10">
        <f>SUM(C432)</f>
        <v>34813.49</v>
      </c>
      <c r="D433" s="10">
        <f t="shared" ref="D433:G433" si="50">SUM(D432)</f>
        <v>83173.08</v>
      </c>
      <c r="E433" s="10">
        <f t="shared" si="50"/>
        <v>10667</v>
      </c>
      <c r="F433" s="10">
        <f t="shared" si="50"/>
        <v>150000</v>
      </c>
      <c r="G433" s="10">
        <f t="shared" si="50"/>
        <v>154500</v>
      </c>
    </row>
    <row r="434" spans="1:7" ht="15" thickTop="1" x14ac:dyDescent="0.3">
      <c r="A434" s="13" t="s">
        <v>327</v>
      </c>
      <c r="B434" s="12"/>
      <c r="C434" s="14">
        <f>C430+C433</f>
        <v>50769.06</v>
      </c>
      <c r="D434" s="14">
        <f t="shared" ref="D434:G434" si="51">D430+D433</f>
        <v>99933</v>
      </c>
      <c r="E434" s="14">
        <f t="shared" si="51"/>
        <v>24701.1</v>
      </c>
      <c r="F434" s="14">
        <f t="shared" si="51"/>
        <v>173115</v>
      </c>
      <c r="G434" s="14">
        <f t="shared" si="51"/>
        <v>178308.45</v>
      </c>
    </row>
    <row r="435" spans="1:7" ht="15" thickBot="1" x14ac:dyDescent="0.35">
      <c r="A435" s="11"/>
      <c r="B435" s="11"/>
      <c r="C435" s="11"/>
      <c r="D435" s="11"/>
      <c r="E435" s="11"/>
      <c r="F435" s="11"/>
      <c r="G435" s="11"/>
    </row>
    <row r="436" spans="1:7" ht="15.6" thickTop="1" thickBot="1" x14ac:dyDescent="0.35">
      <c r="A436" s="17" t="s">
        <v>564</v>
      </c>
      <c r="B436" s="17" t="s">
        <v>564</v>
      </c>
      <c r="C436" s="18">
        <f>C417-C434</f>
        <v>88302.489999999991</v>
      </c>
      <c r="D436" s="18">
        <f t="shared" ref="D436:G436" si="52">D417-D434</f>
        <v>82749.429999999993</v>
      </c>
      <c r="E436" s="18">
        <f t="shared" si="52"/>
        <v>119010.29999999999</v>
      </c>
      <c r="F436" s="18">
        <f t="shared" si="52"/>
        <v>16694</v>
      </c>
      <c r="G436" s="18">
        <f t="shared" si="52"/>
        <v>15296.73000000001</v>
      </c>
    </row>
    <row r="437" spans="1:7" ht="15" thickTop="1" x14ac:dyDescent="0.3"/>
    <row r="438" spans="1:7" x14ac:dyDescent="0.3">
      <c r="A438" s="16" t="s">
        <v>699</v>
      </c>
      <c r="B438" s="15"/>
      <c r="C438" s="15"/>
      <c r="D438" s="15"/>
      <c r="E438" s="15"/>
      <c r="F438" s="15"/>
      <c r="G438" s="15"/>
    </row>
    <row r="439" spans="1:7" x14ac:dyDescent="0.3">
      <c r="A439" s="16" t="s">
        <v>8</v>
      </c>
      <c r="B439" s="15"/>
      <c r="C439" s="15"/>
      <c r="D439" s="15"/>
      <c r="E439" s="15"/>
      <c r="F439" s="15"/>
      <c r="G439" s="15"/>
    </row>
    <row r="440" spans="1:7" x14ac:dyDescent="0.3">
      <c r="A440" s="1" t="s">
        <v>565</v>
      </c>
      <c r="B440" s="1" t="s">
        <v>12</v>
      </c>
      <c r="C440" s="10">
        <v>10298.27</v>
      </c>
      <c r="D440" s="10">
        <v>10145.200000000001</v>
      </c>
      <c r="E440" s="10">
        <v>0</v>
      </c>
      <c r="F440" s="10">
        <v>0</v>
      </c>
      <c r="G440" s="10">
        <f t="shared" ref="G440:G444" si="53">(F440*2%)+F440</f>
        <v>0</v>
      </c>
    </row>
    <row r="441" spans="1:7" x14ac:dyDescent="0.3">
      <c r="A441" s="1" t="s">
        <v>566</v>
      </c>
      <c r="B441" s="1" t="s">
        <v>567</v>
      </c>
      <c r="C441" s="10">
        <v>103768.19</v>
      </c>
      <c r="D441" s="10">
        <v>109625.79</v>
      </c>
      <c r="E441" s="10">
        <v>119770.99</v>
      </c>
      <c r="F441" s="10">
        <v>119771</v>
      </c>
      <c r="G441" s="10">
        <f t="shared" si="53"/>
        <v>122166.42</v>
      </c>
    </row>
    <row r="442" spans="1:7" x14ac:dyDescent="0.3">
      <c r="A442" s="1" t="s">
        <v>568</v>
      </c>
      <c r="B442" s="1" t="s">
        <v>37</v>
      </c>
      <c r="C442" s="10">
        <v>0</v>
      </c>
      <c r="D442" s="10">
        <v>0</v>
      </c>
      <c r="E442" s="10">
        <v>0</v>
      </c>
      <c r="F442" s="10">
        <v>0</v>
      </c>
      <c r="G442" s="10">
        <f t="shared" si="53"/>
        <v>0</v>
      </c>
    </row>
    <row r="443" spans="1:7" x14ac:dyDescent="0.3">
      <c r="A443" s="1" t="s">
        <v>569</v>
      </c>
      <c r="B443" s="1" t="s">
        <v>63</v>
      </c>
      <c r="C443" s="10">
        <v>89.41</v>
      </c>
      <c r="D443" s="10">
        <v>68.510000000000005</v>
      </c>
      <c r="E443" s="10">
        <v>1149.55</v>
      </c>
      <c r="F443" s="10">
        <v>300</v>
      </c>
      <c r="G443" s="10">
        <f t="shared" si="53"/>
        <v>306</v>
      </c>
    </row>
    <row r="444" spans="1:7" ht="15" thickBot="1" x14ac:dyDescent="0.35">
      <c r="A444" s="1" t="s">
        <v>570</v>
      </c>
      <c r="B444" s="1" t="s">
        <v>379</v>
      </c>
      <c r="C444" s="10">
        <v>0</v>
      </c>
      <c r="D444" s="10">
        <v>0</v>
      </c>
      <c r="E444" s="10">
        <v>0</v>
      </c>
      <c r="F444" s="10">
        <v>0</v>
      </c>
      <c r="G444" s="10">
        <f t="shared" si="53"/>
        <v>0</v>
      </c>
    </row>
    <row r="445" spans="1:7" ht="15" thickTop="1" x14ac:dyDescent="0.3">
      <c r="A445" s="13" t="s">
        <v>66</v>
      </c>
      <c r="B445" s="12"/>
      <c r="C445" s="14">
        <f>SUM($C$440:$C$444)</f>
        <v>114155.87000000001</v>
      </c>
      <c r="D445" s="14">
        <f>SUM($D$440:$D$444)</f>
        <v>119839.49999999999</v>
      </c>
      <c r="E445" s="14">
        <f>SUM($E$440:$E$444)</f>
        <v>120920.54000000001</v>
      </c>
      <c r="F445" s="14">
        <f>SUM($F$440:$F$444)</f>
        <v>120071</v>
      </c>
      <c r="G445" s="14">
        <f>SUM($G$440:$G$444)</f>
        <v>122472.42</v>
      </c>
    </row>
    <row r="446" spans="1:7" x14ac:dyDescent="0.3">
      <c r="A446" s="11"/>
      <c r="B446" s="11"/>
      <c r="C446" s="11"/>
      <c r="D446" s="11"/>
      <c r="E446" s="11"/>
      <c r="F446" s="11"/>
      <c r="G446" s="11"/>
    </row>
    <row r="447" spans="1:7" x14ac:dyDescent="0.3">
      <c r="A447" s="16" t="s">
        <v>67</v>
      </c>
      <c r="B447" s="15"/>
      <c r="C447" s="15"/>
      <c r="D447" s="15"/>
      <c r="E447" s="15"/>
      <c r="F447" s="15"/>
      <c r="G447" s="15"/>
    </row>
    <row r="448" spans="1:7" x14ac:dyDescent="0.3">
      <c r="A448" s="1" t="s">
        <v>571</v>
      </c>
      <c r="B448" s="1" t="s">
        <v>255</v>
      </c>
      <c r="C448" s="10">
        <v>144161.76</v>
      </c>
      <c r="D448" s="10">
        <v>127951.03999999999</v>
      </c>
      <c r="E448" s="10">
        <v>106013.91</v>
      </c>
      <c r="F448" s="10">
        <v>144200</v>
      </c>
      <c r="G448" s="10">
        <f t="shared" ref="G448:G449" si="54">(F448*3%)+F448</f>
        <v>148526</v>
      </c>
    </row>
    <row r="449" spans="1:7" ht="15" thickBot="1" x14ac:dyDescent="0.35">
      <c r="A449" s="1" t="s">
        <v>572</v>
      </c>
      <c r="B449" s="1" t="s">
        <v>303</v>
      </c>
      <c r="C449" s="10">
        <v>0</v>
      </c>
      <c r="D449" s="10">
        <v>0</v>
      </c>
      <c r="E449" s="10">
        <v>0</v>
      </c>
      <c r="F449" s="10">
        <v>0</v>
      </c>
      <c r="G449" s="10">
        <f t="shared" si="54"/>
        <v>0</v>
      </c>
    </row>
    <row r="450" spans="1:7" ht="15" thickTop="1" x14ac:dyDescent="0.3">
      <c r="A450" s="13" t="s">
        <v>327</v>
      </c>
      <c r="B450" s="12"/>
      <c r="C450" s="14">
        <f>SUM($C$448:$C$449)</f>
        <v>144161.76</v>
      </c>
      <c r="D450" s="14">
        <f>SUM($D$448:$D$449)</f>
        <v>127951.03999999999</v>
      </c>
      <c r="E450" s="14">
        <f>SUM($E$448:$E$449)</f>
        <v>106013.91</v>
      </c>
      <c r="F450" s="14">
        <f>SUM($F$448:$F$449)</f>
        <v>144200</v>
      </c>
      <c r="G450" s="14">
        <f>SUM($G$448:$G$449)</f>
        <v>148526</v>
      </c>
    </row>
    <row r="451" spans="1:7" ht="15" thickBot="1" x14ac:dyDescent="0.35">
      <c r="A451" s="11"/>
      <c r="B451" s="11"/>
      <c r="C451" s="11"/>
      <c r="D451" s="11"/>
      <c r="E451" s="11"/>
      <c r="F451" s="11"/>
      <c r="G451" s="11"/>
    </row>
    <row r="452" spans="1:7" ht="15.6" thickTop="1" thickBot="1" x14ac:dyDescent="0.35">
      <c r="A452" s="17" t="s">
        <v>573</v>
      </c>
      <c r="B452" s="17" t="s">
        <v>573</v>
      </c>
      <c r="C452" s="18">
        <f>C445-C450</f>
        <v>-30005.89</v>
      </c>
      <c r="D452" s="18">
        <f t="shared" ref="D452:G452" si="55">D445-D450</f>
        <v>-8111.5400000000081</v>
      </c>
      <c r="E452" s="18">
        <f t="shared" si="55"/>
        <v>14906.630000000005</v>
      </c>
      <c r="F452" s="18">
        <f t="shared" si="55"/>
        <v>-24129</v>
      </c>
      <c r="G452" s="18">
        <f t="shared" si="55"/>
        <v>-26053.58</v>
      </c>
    </row>
    <row r="453" spans="1:7" ht="15" thickTop="1" x14ac:dyDescent="0.3"/>
    <row r="454" spans="1:7" x14ac:dyDescent="0.3">
      <c r="A454" s="16" t="s">
        <v>698</v>
      </c>
      <c r="B454" s="15"/>
      <c r="C454" s="15"/>
      <c r="D454" s="15"/>
      <c r="E454" s="15"/>
      <c r="F454" s="15"/>
      <c r="G454" s="15"/>
    </row>
    <row r="455" spans="1:7" x14ac:dyDescent="0.3">
      <c r="A455" s="16" t="s">
        <v>8</v>
      </c>
      <c r="B455" s="15"/>
      <c r="C455" s="15"/>
      <c r="D455" s="15"/>
      <c r="E455" s="15"/>
      <c r="F455" s="15"/>
      <c r="G455" s="15"/>
    </row>
    <row r="456" spans="1:7" x14ac:dyDescent="0.3">
      <c r="A456" s="1" t="s">
        <v>574</v>
      </c>
      <c r="B456" s="1" t="s">
        <v>16</v>
      </c>
      <c r="C456" s="10">
        <v>-35431.480000000003</v>
      </c>
      <c r="D456" s="10">
        <v>-19909.48</v>
      </c>
      <c r="E456" s="10">
        <v>0</v>
      </c>
      <c r="F456" s="10">
        <v>-11501</v>
      </c>
      <c r="G456" s="10">
        <f t="shared" ref="G456:G461" si="56">(F456*2%)+F456</f>
        <v>-11731.02</v>
      </c>
    </row>
    <row r="457" spans="1:7" x14ac:dyDescent="0.3">
      <c r="A457" s="1" t="s">
        <v>575</v>
      </c>
      <c r="B457" s="1" t="s">
        <v>576</v>
      </c>
      <c r="C457" s="10">
        <v>449300.77</v>
      </c>
      <c r="D457" s="10">
        <v>453733.36</v>
      </c>
      <c r="E457" s="10">
        <v>431013.38</v>
      </c>
      <c r="F457" s="10">
        <v>430000</v>
      </c>
      <c r="G457" s="10">
        <f t="shared" si="56"/>
        <v>438600</v>
      </c>
    </row>
    <row r="458" spans="1:7" x14ac:dyDescent="0.3">
      <c r="A458" s="1" t="s">
        <v>577</v>
      </c>
      <c r="B458" s="1" t="s">
        <v>578</v>
      </c>
      <c r="C458" s="10">
        <v>39345.300000000003</v>
      </c>
      <c r="D458" s="10">
        <v>33855.06</v>
      </c>
      <c r="E458" s="10">
        <v>15554.97</v>
      </c>
      <c r="F458" s="10">
        <v>28365</v>
      </c>
      <c r="G458" s="10">
        <f t="shared" si="56"/>
        <v>28932.3</v>
      </c>
    </row>
    <row r="459" spans="1:7" x14ac:dyDescent="0.3">
      <c r="A459" s="1" t="s">
        <v>579</v>
      </c>
      <c r="B459" s="1" t="s">
        <v>580</v>
      </c>
      <c r="C459" s="10">
        <v>28282.16</v>
      </c>
      <c r="D459" s="10">
        <v>30345.39</v>
      </c>
      <c r="E459" s="10">
        <v>0</v>
      </c>
      <c r="F459" s="10">
        <v>30000</v>
      </c>
      <c r="G459" s="10">
        <f t="shared" si="56"/>
        <v>30600</v>
      </c>
    </row>
    <row r="460" spans="1:7" x14ac:dyDescent="0.3">
      <c r="A460" s="1" t="s">
        <v>581</v>
      </c>
      <c r="B460" s="1" t="s">
        <v>37</v>
      </c>
      <c r="C460" s="10">
        <v>4876.1499999999996</v>
      </c>
      <c r="D460" s="10">
        <v>3000</v>
      </c>
      <c r="E460" s="10">
        <v>3000</v>
      </c>
      <c r="F460" s="10">
        <v>3000</v>
      </c>
      <c r="G460" s="10">
        <f t="shared" si="56"/>
        <v>3060</v>
      </c>
    </row>
    <row r="461" spans="1:7" ht="15" thickBot="1" x14ac:dyDescent="0.35">
      <c r="A461" s="1" t="s">
        <v>582</v>
      </c>
      <c r="B461" s="1" t="s">
        <v>63</v>
      </c>
      <c r="C461" s="10">
        <v>437.82</v>
      </c>
      <c r="D461" s="10">
        <v>1035.22</v>
      </c>
      <c r="E461" s="10">
        <v>2852.08</v>
      </c>
      <c r="F461" s="10">
        <v>2500</v>
      </c>
      <c r="G461" s="10">
        <f t="shared" si="56"/>
        <v>2550</v>
      </c>
    </row>
    <row r="462" spans="1:7" ht="15" thickTop="1" x14ac:dyDescent="0.3">
      <c r="A462" s="13" t="s">
        <v>66</v>
      </c>
      <c r="B462" s="12"/>
      <c r="C462" s="14">
        <f>SUM($C$456:$C$461)</f>
        <v>486810.72000000003</v>
      </c>
      <c r="D462" s="14">
        <f>SUM($D$456:$D$461)</f>
        <v>502059.55</v>
      </c>
      <c r="E462" s="14">
        <f>SUM($E$456:$E$461)</f>
        <v>452420.43</v>
      </c>
      <c r="F462" s="14">
        <f>SUM($F$456:$F$461)</f>
        <v>482364</v>
      </c>
      <c r="G462" s="14">
        <f>SUM($G$456:$G$461)</f>
        <v>492011.27999999997</v>
      </c>
    </row>
    <row r="463" spans="1:7" x14ac:dyDescent="0.3">
      <c r="A463" s="11"/>
      <c r="B463" s="11"/>
      <c r="C463" s="11"/>
      <c r="D463" s="11"/>
      <c r="E463" s="11"/>
      <c r="F463" s="11"/>
      <c r="G463" s="11"/>
    </row>
    <row r="464" spans="1:7" x14ac:dyDescent="0.3">
      <c r="A464" s="16" t="s">
        <v>67</v>
      </c>
      <c r="B464" s="15"/>
      <c r="C464" s="15"/>
      <c r="D464" s="15"/>
      <c r="E464" s="15"/>
      <c r="F464" s="15"/>
      <c r="G464" s="15"/>
    </row>
    <row r="465" spans="1:7" x14ac:dyDescent="0.3">
      <c r="A465" s="1" t="s">
        <v>583</v>
      </c>
      <c r="B465" s="1" t="s">
        <v>84</v>
      </c>
      <c r="C465" s="10">
        <v>30975.45</v>
      </c>
      <c r="D465" s="10">
        <v>33107.1</v>
      </c>
      <c r="E465" s="10">
        <v>41673.9</v>
      </c>
      <c r="F465" s="10">
        <v>50780</v>
      </c>
      <c r="G465" s="10">
        <f t="shared" ref="G465:G468" si="57">(F465*3%)+F465</f>
        <v>52303.4</v>
      </c>
    </row>
    <row r="466" spans="1:7" x14ac:dyDescent="0.3">
      <c r="A466" s="1" t="s">
        <v>584</v>
      </c>
      <c r="B466" s="1" t="s">
        <v>131</v>
      </c>
      <c r="C466" s="10">
        <v>0</v>
      </c>
      <c r="D466" s="10">
        <v>0</v>
      </c>
      <c r="E466" s="10">
        <v>0</v>
      </c>
      <c r="F466" s="10">
        <v>130</v>
      </c>
      <c r="G466" s="10">
        <f t="shared" si="57"/>
        <v>133.9</v>
      </c>
    </row>
    <row r="467" spans="1:7" x14ac:dyDescent="0.3">
      <c r="A467" s="1" t="s">
        <v>585</v>
      </c>
      <c r="B467" s="1" t="s">
        <v>134</v>
      </c>
      <c r="C467" s="10">
        <v>6465</v>
      </c>
      <c r="D467" s="10">
        <v>7791.35</v>
      </c>
      <c r="E467" s="10">
        <v>5193.45</v>
      </c>
      <c r="F467" s="10">
        <v>7649</v>
      </c>
      <c r="G467" s="10">
        <f t="shared" si="57"/>
        <v>7878.47</v>
      </c>
    </row>
    <row r="468" spans="1:7" x14ac:dyDescent="0.3">
      <c r="A468" s="20" t="s">
        <v>586</v>
      </c>
      <c r="B468" s="20" t="s">
        <v>175</v>
      </c>
      <c r="C468" s="21">
        <v>78.44</v>
      </c>
      <c r="D468" s="21">
        <v>190.07</v>
      </c>
      <c r="E468" s="21">
        <v>316.67</v>
      </c>
      <c r="F468" s="21">
        <v>232</v>
      </c>
      <c r="G468" s="21">
        <f t="shared" si="57"/>
        <v>238.96</v>
      </c>
    </row>
    <row r="469" spans="1:7" x14ac:dyDescent="0.3">
      <c r="A469" s="1"/>
      <c r="B469" s="1"/>
      <c r="C469" s="25">
        <f>SUM(C465:C468)</f>
        <v>37518.89</v>
      </c>
      <c r="D469" s="25">
        <f t="shared" ref="D469:G469" si="58">SUM(D465:D468)</f>
        <v>41088.519999999997</v>
      </c>
      <c r="E469" s="25">
        <f t="shared" si="58"/>
        <v>47184.02</v>
      </c>
      <c r="F469" s="25">
        <f t="shared" si="58"/>
        <v>58791</v>
      </c>
      <c r="G469" s="25">
        <f t="shared" si="58"/>
        <v>60554.73</v>
      </c>
    </row>
    <row r="470" spans="1:7" x14ac:dyDescent="0.3">
      <c r="A470" s="1"/>
      <c r="B470" s="1"/>
      <c r="C470" s="10"/>
      <c r="D470" s="10"/>
      <c r="E470" s="10"/>
      <c r="F470" s="10"/>
      <c r="G470" s="10"/>
    </row>
    <row r="471" spans="1:7" x14ac:dyDescent="0.3">
      <c r="A471" s="24" t="s">
        <v>697</v>
      </c>
      <c r="B471" s="1"/>
      <c r="C471" s="10"/>
      <c r="D471" s="10"/>
      <c r="E471" s="10"/>
      <c r="F471" s="10"/>
      <c r="G471" s="10"/>
    </row>
    <row r="472" spans="1:7" x14ac:dyDescent="0.3">
      <c r="A472" s="20" t="s">
        <v>587</v>
      </c>
      <c r="B472" s="20" t="s">
        <v>588</v>
      </c>
      <c r="C472" s="21">
        <v>30283.52</v>
      </c>
      <c r="D472" s="21">
        <v>0</v>
      </c>
      <c r="E472" s="21">
        <v>62982.26</v>
      </c>
      <c r="F472" s="21">
        <v>250000</v>
      </c>
      <c r="G472" s="21">
        <f t="shared" ref="G472" si="59">(F472*3%)+F472</f>
        <v>257500</v>
      </c>
    </row>
    <row r="473" spans="1:7" x14ac:dyDescent="0.3">
      <c r="A473" s="1"/>
      <c r="B473" s="1"/>
      <c r="C473" s="25">
        <f>SUM(C472)</f>
        <v>30283.52</v>
      </c>
      <c r="D473" s="25">
        <f t="shared" ref="D473:G473" si="60">SUM(D472)</f>
        <v>0</v>
      </c>
      <c r="E473" s="25">
        <f t="shared" si="60"/>
        <v>62982.26</v>
      </c>
      <c r="F473" s="25">
        <f t="shared" si="60"/>
        <v>250000</v>
      </c>
      <c r="G473" s="25">
        <f t="shared" si="60"/>
        <v>257500</v>
      </c>
    </row>
    <row r="474" spans="1:7" x14ac:dyDescent="0.3">
      <c r="A474" s="1"/>
      <c r="B474" s="1"/>
      <c r="C474" s="10"/>
      <c r="D474" s="10"/>
      <c r="E474" s="10"/>
      <c r="F474" s="10"/>
      <c r="G474" s="10"/>
    </row>
    <row r="475" spans="1:7" x14ac:dyDescent="0.3">
      <c r="A475" s="1" t="s">
        <v>589</v>
      </c>
      <c r="B475" s="1" t="s">
        <v>590</v>
      </c>
      <c r="C475" s="10">
        <v>225000</v>
      </c>
      <c r="D475" s="10">
        <v>225000</v>
      </c>
      <c r="E475" s="10">
        <v>225000</v>
      </c>
      <c r="F475" s="10">
        <v>225000</v>
      </c>
      <c r="G475" s="10">
        <f t="shared" ref="G475:G476" si="61">(F475*3%)+F475</f>
        <v>231750</v>
      </c>
    </row>
    <row r="476" spans="1:7" x14ac:dyDescent="0.3">
      <c r="A476" s="20" t="s">
        <v>591</v>
      </c>
      <c r="B476" s="20" t="s">
        <v>592</v>
      </c>
      <c r="C476" s="21">
        <v>92718.75</v>
      </c>
      <c r="D476" s="21">
        <v>79781.25</v>
      </c>
      <c r="E476" s="21">
        <v>66843.75</v>
      </c>
      <c r="F476" s="21">
        <v>66844</v>
      </c>
      <c r="G476" s="21">
        <f t="shared" si="61"/>
        <v>68849.320000000007</v>
      </c>
    </row>
    <row r="477" spans="1:7" x14ac:dyDescent="0.3">
      <c r="A477" s="1"/>
      <c r="B477" s="1"/>
      <c r="C477" s="25">
        <f>SUM(C475:C476)</f>
        <v>317718.75</v>
      </c>
      <c r="D477" s="25">
        <f t="shared" ref="D477:G477" si="62">SUM(D475:D476)</f>
        <v>304781.25</v>
      </c>
      <c r="E477" s="25">
        <f t="shared" si="62"/>
        <v>291843.75</v>
      </c>
      <c r="F477" s="25">
        <f t="shared" si="62"/>
        <v>291844</v>
      </c>
      <c r="G477" s="25">
        <f t="shared" si="62"/>
        <v>300599.32</v>
      </c>
    </row>
    <row r="478" spans="1:7" ht="15" thickBot="1" x14ac:dyDescent="0.35">
      <c r="A478" s="1"/>
      <c r="B478" s="1"/>
      <c r="C478" s="10"/>
      <c r="D478" s="10"/>
      <c r="E478" s="10"/>
      <c r="F478" s="10"/>
      <c r="G478" s="10"/>
    </row>
    <row r="479" spans="1:7" ht="15" thickTop="1" x14ac:dyDescent="0.3">
      <c r="A479" s="13" t="s">
        <v>327</v>
      </c>
      <c r="B479" s="12"/>
      <c r="C479" s="14">
        <f>C469+C473+C477</f>
        <v>385521.16000000003</v>
      </c>
      <c r="D479" s="14">
        <f t="shared" ref="D479:G479" si="63">D469+D473+D477</f>
        <v>345869.77</v>
      </c>
      <c r="E479" s="14">
        <f t="shared" si="63"/>
        <v>402010.03</v>
      </c>
      <c r="F479" s="14">
        <f t="shared" si="63"/>
        <v>600635</v>
      </c>
      <c r="G479" s="14">
        <f t="shared" si="63"/>
        <v>618654.05000000005</v>
      </c>
    </row>
    <row r="480" spans="1:7" ht="15" thickBot="1" x14ac:dyDescent="0.35">
      <c r="A480" s="11"/>
      <c r="B480" s="11"/>
      <c r="C480" s="11"/>
      <c r="D480" s="11"/>
      <c r="E480" s="11"/>
      <c r="F480" s="11"/>
      <c r="G480" s="11"/>
    </row>
    <row r="481" spans="1:7" ht="15.6" thickTop="1" thickBot="1" x14ac:dyDescent="0.35">
      <c r="A481" s="17" t="s">
        <v>593</v>
      </c>
      <c r="B481" s="17" t="s">
        <v>593</v>
      </c>
      <c r="C481" s="18">
        <f>C462-C479</f>
        <v>101289.56</v>
      </c>
      <c r="D481" s="18">
        <f t="shared" ref="D481:G481" si="64">D462-D479</f>
        <v>156189.77999999997</v>
      </c>
      <c r="E481" s="18">
        <f t="shared" si="64"/>
        <v>50410.399999999965</v>
      </c>
      <c r="F481" s="18">
        <f t="shared" si="64"/>
        <v>-118271</v>
      </c>
      <c r="G481" s="18">
        <f t="shared" si="64"/>
        <v>-126642.77000000008</v>
      </c>
    </row>
    <row r="482" spans="1:7" ht="15" thickTop="1" x14ac:dyDescent="0.3"/>
    <row r="483" spans="1:7" x14ac:dyDescent="0.3">
      <c r="A483" s="16" t="s">
        <v>700</v>
      </c>
      <c r="B483" s="15"/>
      <c r="C483" s="15"/>
      <c r="D483" s="15"/>
      <c r="E483" s="15"/>
      <c r="F483" s="15"/>
      <c r="G483" s="15"/>
    </row>
    <row r="484" spans="1:7" x14ac:dyDescent="0.3">
      <c r="A484" s="16" t="s">
        <v>8</v>
      </c>
      <c r="B484" s="15"/>
      <c r="C484" s="15"/>
      <c r="D484" s="15"/>
      <c r="E484" s="15"/>
      <c r="F484" s="15"/>
      <c r="G484" s="15"/>
    </row>
    <row r="485" spans="1:7" x14ac:dyDescent="0.3">
      <c r="A485" s="1" t="s">
        <v>594</v>
      </c>
      <c r="B485" s="1" t="s">
        <v>44</v>
      </c>
      <c r="C485" s="10">
        <v>133325.98000000001</v>
      </c>
      <c r="D485" s="10">
        <v>121737.42</v>
      </c>
      <c r="E485" s="10">
        <v>93797.15</v>
      </c>
      <c r="F485" s="10">
        <v>102831</v>
      </c>
      <c r="G485" s="10">
        <f t="shared" ref="G485:G490" si="65">(F485*2%)+F485</f>
        <v>104887.62</v>
      </c>
    </row>
    <row r="486" spans="1:7" x14ac:dyDescent="0.3">
      <c r="A486" s="1" t="s">
        <v>595</v>
      </c>
      <c r="B486" s="1" t="s">
        <v>47</v>
      </c>
      <c r="C486" s="10">
        <v>32482</v>
      </c>
      <c r="D486" s="10">
        <v>46129</v>
      </c>
      <c r="E486" s="10">
        <v>55351</v>
      </c>
      <c r="F486" s="10">
        <v>43297</v>
      </c>
      <c r="G486" s="10">
        <f t="shared" si="65"/>
        <v>44162.94</v>
      </c>
    </row>
    <row r="487" spans="1:7" x14ac:dyDescent="0.3">
      <c r="A487" s="1" t="s">
        <v>596</v>
      </c>
      <c r="B487" s="1" t="s">
        <v>48</v>
      </c>
      <c r="C487" s="10">
        <v>11825</v>
      </c>
      <c r="D487" s="10">
        <v>26047</v>
      </c>
      <c r="E487" s="10">
        <v>12203</v>
      </c>
      <c r="F487" s="10">
        <v>33555</v>
      </c>
      <c r="G487" s="10">
        <f t="shared" si="65"/>
        <v>34226.1</v>
      </c>
    </row>
    <row r="488" spans="1:7" x14ac:dyDescent="0.3">
      <c r="A488" s="1" t="s">
        <v>597</v>
      </c>
      <c r="B488" s="1" t="s">
        <v>49</v>
      </c>
      <c r="C488" s="10">
        <v>22635</v>
      </c>
      <c r="D488" s="10">
        <v>30916</v>
      </c>
      <c r="E488" s="10">
        <v>35242</v>
      </c>
      <c r="F488" s="10">
        <v>28717</v>
      </c>
      <c r="G488" s="10">
        <f t="shared" si="65"/>
        <v>29291.34</v>
      </c>
    </row>
    <row r="489" spans="1:7" x14ac:dyDescent="0.3">
      <c r="A489" s="1" t="s">
        <v>598</v>
      </c>
      <c r="B489" s="1" t="s">
        <v>63</v>
      </c>
      <c r="C489" s="10">
        <v>29.34</v>
      </c>
      <c r="D489" s="10">
        <v>32.57</v>
      </c>
      <c r="E489" s="10">
        <v>2420.48</v>
      </c>
      <c r="F489" s="10">
        <v>20</v>
      </c>
      <c r="G489" s="10">
        <f t="shared" si="65"/>
        <v>20.399999999999999</v>
      </c>
    </row>
    <row r="490" spans="1:7" ht="15" thickBot="1" x14ac:dyDescent="0.35">
      <c r="A490" s="1" t="s">
        <v>599</v>
      </c>
      <c r="B490" s="1" t="s">
        <v>65</v>
      </c>
      <c r="C490" s="10">
        <v>50</v>
      </c>
      <c r="D490" s="10">
        <v>401.75</v>
      </c>
      <c r="E490" s="10">
        <v>236.02</v>
      </c>
      <c r="F490" s="10">
        <v>0</v>
      </c>
      <c r="G490" s="10">
        <f t="shared" si="65"/>
        <v>0</v>
      </c>
    </row>
    <row r="491" spans="1:7" ht="15" thickTop="1" x14ac:dyDescent="0.3">
      <c r="A491" s="13" t="s">
        <v>66</v>
      </c>
      <c r="B491" s="12"/>
      <c r="C491" s="14">
        <f>SUM($C$485:$C$490)</f>
        <v>200347.32</v>
      </c>
      <c r="D491" s="14">
        <f>SUM($D$485:$D$490)</f>
        <v>225263.74</v>
      </c>
      <c r="E491" s="14">
        <f>SUM($E$485:$E$490)</f>
        <v>199249.65</v>
      </c>
      <c r="F491" s="14">
        <f>SUM($F$485:$F$490)</f>
        <v>208420</v>
      </c>
      <c r="G491" s="14">
        <f>SUM($G$485:$G$490)</f>
        <v>212588.4</v>
      </c>
    </row>
    <row r="492" spans="1:7" x14ac:dyDescent="0.3">
      <c r="A492" s="11"/>
      <c r="B492" s="11"/>
      <c r="C492" s="11"/>
      <c r="D492" s="11"/>
      <c r="E492" s="11"/>
      <c r="F492" s="11"/>
      <c r="G492" s="11"/>
    </row>
    <row r="493" spans="1:7" x14ac:dyDescent="0.3">
      <c r="A493" s="16" t="s">
        <v>67</v>
      </c>
      <c r="B493" s="15"/>
      <c r="C493" s="15"/>
      <c r="D493" s="15"/>
      <c r="E493" s="15"/>
      <c r="F493" s="15"/>
      <c r="G493" s="15"/>
    </row>
    <row r="494" spans="1:7" x14ac:dyDescent="0.3">
      <c r="A494" s="1" t="s">
        <v>600</v>
      </c>
      <c r="B494" s="1" t="s">
        <v>601</v>
      </c>
      <c r="C494" s="10">
        <v>47929.8</v>
      </c>
      <c r="D494" s="10">
        <v>49915.05</v>
      </c>
      <c r="E494" s="10">
        <v>46165.2</v>
      </c>
      <c r="F494" s="10">
        <v>55000</v>
      </c>
      <c r="G494" s="10">
        <f t="shared" ref="G494:G525" si="66">(F494*3%)+F494</f>
        <v>56650</v>
      </c>
    </row>
    <row r="495" spans="1:7" x14ac:dyDescent="0.3">
      <c r="A495" s="1" t="s">
        <v>602</v>
      </c>
      <c r="B495" s="1" t="s">
        <v>603</v>
      </c>
      <c r="C495" s="10">
        <v>10618.24</v>
      </c>
      <c r="D495" s="10">
        <v>15397.32</v>
      </c>
      <c r="E495" s="10">
        <v>11569.53</v>
      </c>
      <c r="F495" s="10">
        <v>13390</v>
      </c>
      <c r="G495" s="10">
        <f t="shared" si="66"/>
        <v>13791.7</v>
      </c>
    </row>
    <row r="496" spans="1:7" x14ac:dyDescent="0.3">
      <c r="A496" s="1" t="s">
        <v>604</v>
      </c>
      <c r="B496" s="1" t="s">
        <v>108</v>
      </c>
      <c r="C496" s="10">
        <v>103.71</v>
      </c>
      <c r="D496" s="10">
        <v>221.76</v>
      </c>
      <c r="E496" s="10">
        <v>125.38</v>
      </c>
      <c r="F496" s="10">
        <v>239</v>
      </c>
      <c r="G496" s="10">
        <f t="shared" si="66"/>
        <v>246.17</v>
      </c>
    </row>
    <row r="497" spans="1:7" x14ac:dyDescent="0.3">
      <c r="A497" s="1" t="s">
        <v>605</v>
      </c>
      <c r="B497" s="1" t="s">
        <v>71</v>
      </c>
      <c r="C497" s="10">
        <v>3715.46</v>
      </c>
      <c r="D497" s="10">
        <v>4137.2299999999996</v>
      </c>
      <c r="E497" s="10">
        <v>3623.58</v>
      </c>
      <c r="F497" s="10">
        <v>4321</v>
      </c>
      <c r="G497" s="10">
        <f t="shared" si="66"/>
        <v>4450.63</v>
      </c>
    </row>
    <row r="498" spans="1:7" x14ac:dyDescent="0.3">
      <c r="A498" s="1" t="s">
        <v>606</v>
      </c>
      <c r="B498" s="1" t="s">
        <v>73</v>
      </c>
      <c r="C498" s="10">
        <v>836.74</v>
      </c>
      <c r="D498" s="10">
        <v>950.76</v>
      </c>
      <c r="E498" s="10">
        <v>830.19</v>
      </c>
      <c r="F498" s="10">
        <v>1010</v>
      </c>
      <c r="G498" s="10">
        <f t="shared" si="66"/>
        <v>1040.3</v>
      </c>
    </row>
    <row r="499" spans="1:7" x14ac:dyDescent="0.3">
      <c r="A499" s="1" t="s">
        <v>607</v>
      </c>
      <c r="B499" s="1" t="s">
        <v>74</v>
      </c>
      <c r="C499" s="10">
        <v>2001.53</v>
      </c>
      <c r="D499" s="10">
        <v>995.38</v>
      </c>
      <c r="E499" s="10">
        <v>785.28</v>
      </c>
      <c r="F499" s="10">
        <v>1061</v>
      </c>
      <c r="G499" s="10">
        <f t="shared" si="66"/>
        <v>1092.83</v>
      </c>
    </row>
    <row r="500" spans="1:7" x14ac:dyDescent="0.3">
      <c r="A500" s="1" t="s">
        <v>608</v>
      </c>
      <c r="B500" s="1" t="s">
        <v>76</v>
      </c>
      <c r="C500" s="10">
        <v>0</v>
      </c>
      <c r="D500" s="10">
        <v>2320.94</v>
      </c>
      <c r="E500" s="10">
        <v>1859.87</v>
      </c>
      <c r="F500" s="10">
        <v>1650</v>
      </c>
      <c r="G500" s="10">
        <f t="shared" si="66"/>
        <v>1699.5</v>
      </c>
    </row>
    <row r="501" spans="1:7" x14ac:dyDescent="0.3">
      <c r="A501" s="1" t="s">
        <v>609</v>
      </c>
      <c r="B501" s="1" t="s">
        <v>114</v>
      </c>
      <c r="C501" s="10">
        <v>0</v>
      </c>
      <c r="D501" s="10">
        <v>0</v>
      </c>
      <c r="E501" s="10">
        <v>150.26</v>
      </c>
      <c r="F501" s="10">
        <v>151</v>
      </c>
      <c r="G501" s="10">
        <f t="shared" si="66"/>
        <v>155.53</v>
      </c>
    </row>
    <row r="502" spans="1:7" x14ac:dyDescent="0.3">
      <c r="A502" s="1" t="s">
        <v>610</v>
      </c>
      <c r="B502" s="1" t="s">
        <v>291</v>
      </c>
      <c r="C502" s="10">
        <v>2907.66</v>
      </c>
      <c r="D502" s="10">
        <v>3188.77</v>
      </c>
      <c r="E502" s="10">
        <v>5741.06</v>
      </c>
      <c r="F502" s="10">
        <v>13528</v>
      </c>
      <c r="G502" s="10">
        <f t="shared" si="66"/>
        <v>13933.84</v>
      </c>
    </row>
    <row r="503" spans="1:7" x14ac:dyDescent="0.3">
      <c r="A503" s="1" t="s">
        <v>611</v>
      </c>
      <c r="B503" s="1" t="s">
        <v>77</v>
      </c>
      <c r="C503" s="10">
        <v>10482.16</v>
      </c>
      <c r="D503" s="10">
        <v>12133.32</v>
      </c>
      <c r="E503" s="10">
        <v>14552.62</v>
      </c>
      <c r="F503" s="10">
        <v>20200</v>
      </c>
      <c r="G503" s="10">
        <f t="shared" si="66"/>
        <v>20806</v>
      </c>
    </row>
    <row r="504" spans="1:7" x14ac:dyDescent="0.3">
      <c r="A504" s="1" t="s">
        <v>612</v>
      </c>
      <c r="B504" s="1" t="s">
        <v>79</v>
      </c>
      <c r="C504" s="10">
        <v>0</v>
      </c>
      <c r="D504" s="10">
        <v>0</v>
      </c>
      <c r="E504" s="10">
        <v>13700</v>
      </c>
      <c r="F504" s="10">
        <v>13639</v>
      </c>
      <c r="G504" s="10">
        <f t="shared" si="66"/>
        <v>14048.17</v>
      </c>
    </row>
    <row r="505" spans="1:7" x14ac:dyDescent="0.3">
      <c r="A505" s="1" t="s">
        <v>613</v>
      </c>
      <c r="B505" s="1" t="s">
        <v>120</v>
      </c>
      <c r="C505" s="10">
        <v>4738.97</v>
      </c>
      <c r="D505" s="10">
        <v>3376.04</v>
      </c>
      <c r="E505" s="10">
        <v>4434.1099999999997</v>
      </c>
      <c r="F505" s="10">
        <v>5047</v>
      </c>
      <c r="G505" s="10">
        <f t="shared" si="66"/>
        <v>5198.41</v>
      </c>
    </row>
    <row r="506" spans="1:7" x14ac:dyDescent="0.3">
      <c r="A506" s="1" t="s">
        <v>614</v>
      </c>
      <c r="B506" s="1" t="s">
        <v>122</v>
      </c>
      <c r="C506" s="10">
        <v>625.99</v>
      </c>
      <c r="D506" s="10">
        <v>657.9</v>
      </c>
      <c r="E506" s="10">
        <v>698.44</v>
      </c>
      <c r="F506" s="10">
        <v>676</v>
      </c>
      <c r="G506" s="10">
        <f t="shared" si="66"/>
        <v>696.28</v>
      </c>
    </row>
    <row r="507" spans="1:7" x14ac:dyDescent="0.3">
      <c r="A507" s="1" t="s">
        <v>615</v>
      </c>
      <c r="B507" s="1" t="s">
        <v>81</v>
      </c>
      <c r="C507" s="10">
        <v>55.89</v>
      </c>
      <c r="D507" s="10">
        <v>52.87</v>
      </c>
      <c r="E507" s="10">
        <v>54.41</v>
      </c>
      <c r="F507" s="10">
        <v>225</v>
      </c>
      <c r="G507" s="10">
        <f t="shared" si="66"/>
        <v>231.75</v>
      </c>
    </row>
    <row r="508" spans="1:7" x14ac:dyDescent="0.3">
      <c r="A508" s="1" t="s">
        <v>616</v>
      </c>
      <c r="B508" s="1" t="s">
        <v>82</v>
      </c>
      <c r="C508" s="10">
        <v>4737.78</v>
      </c>
      <c r="D508" s="10">
        <v>4482.71</v>
      </c>
      <c r="E508" s="10">
        <v>3554.58</v>
      </c>
      <c r="F508" s="10">
        <v>5628</v>
      </c>
      <c r="G508" s="10">
        <f t="shared" si="66"/>
        <v>5796.84</v>
      </c>
    </row>
    <row r="509" spans="1:7" x14ac:dyDescent="0.3">
      <c r="A509" s="1" t="s">
        <v>617</v>
      </c>
      <c r="B509" s="1" t="s">
        <v>83</v>
      </c>
      <c r="C509" s="10">
        <v>2542.9299999999998</v>
      </c>
      <c r="D509" s="10">
        <v>3255.76</v>
      </c>
      <c r="E509" s="10">
        <v>3067.26</v>
      </c>
      <c r="F509" s="10">
        <v>3278</v>
      </c>
      <c r="G509" s="10">
        <f t="shared" si="66"/>
        <v>3376.34</v>
      </c>
    </row>
    <row r="510" spans="1:7" x14ac:dyDescent="0.3">
      <c r="A510" s="1" t="s">
        <v>618</v>
      </c>
      <c r="B510" s="1" t="s">
        <v>124</v>
      </c>
      <c r="C510" s="10">
        <v>250.45</v>
      </c>
      <c r="D510" s="10">
        <v>182.14</v>
      </c>
      <c r="E510" s="10">
        <v>200.88</v>
      </c>
      <c r="F510" s="10">
        <v>1126</v>
      </c>
      <c r="G510" s="10">
        <f t="shared" si="66"/>
        <v>1159.78</v>
      </c>
    </row>
    <row r="511" spans="1:7" x14ac:dyDescent="0.3">
      <c r="A511" s="1" t="s">
        <v>619</v>
      </c>
      <c r="B511" s="1" t="s">
        <v>84</v>
      </c>
      <c r="C511" s="10">
        <v>5934.06</v>
      </c>
      <c r="D511" s="10">
        <v>5047.66</v>
      </c>
      <c r="E511" s="10">
        <v>3694</v>
      </c>
      <c r="F511" s="10">
        <v>5464</v>
      </c>
      <c r="G511" s="10">
        <f t="shared" si="66"/>
        <v>5627.92</v>
      </c>
    </row>
    <row r="512" spans="1:7" x14ac:dyDescent="0.3">
      <c r="A512" s="1" t="s">
        <v>620</v>
      </c>
      <c r="B512" s="1" t="s">
        <v>439</v>
      </c>
      <c r="C512" s="10">
        <v>3456.8</v>
      </c>
      <c r="D512" s="10">
        <v>3477.66</v>
      </c>
      <c r="E512" s="10">
        <v>2692.6</v>
      </c>
      <c r="F512" s="10">
        <v>3825</v>
      </c>
      <c r="G512" s="10">
        <f t="shared" si="66"/>
        <v>3939.75</v>
      </c>
    </row>
    <row r="513" spans="1:7" x14ac:dyDescent="0.3">
      <c r="A513" s="1" t="s">
        <v>621</v>
      </c>
      <c r="B513" s="1" t="s">
        <v>128</v>
      </c>
      <c r="C513" s="10">
        <v>609.92999999999995</v>
      </c>
      <c r="D513" s="10">
        <v>505.78</v>
      </c>
      <c r="E513" s="10">
        <v>363.7</v>
      </c>
      <c r="F513" s="10">
        <v>861</v>
      </c>
      <c r="G513" s="10">
        <f t="shared" si="66"/>
        <v>886.83</v>
      </c>
    </row>
    <row r="514" spans="1:7" x14ac:dyDescent="0.3">
      <c r="A514" s="1" t="s">
        <v>622</v>
      </c>
      <c r="B514" s="1" t="s">
        <v>442</v>
      </c>
      <c r="C514" s="10">
        <v>441.42</v>
      </c>
      <c r="D514" s="10">
        <v>458.51</v>
      </c>
      <c r="E514" s="10">
        <v>360.59</v>
      </c>
      <c r="F514" s="10">
        <v>696</v>
      </c>
      <c r="G514" s="10">
        <f t="shared" si="66"/>
        <v>716.88</v>
      </c>
    </row>
    <row r="515" spans="1:7" x14ac:dyDescent="0.3">
      <c r="A515" s="1" t="s">
        <v>623</v>
      </c>
      <c r="B515" s="1" t="s">
        <v>86</v>
      </c>
      <c r="C515" s="10">
        <v>5880.15</v>
      </c>
      <c r="D515" s="10">
        <v>1004.04</v>
      </c>
      <c r="E515" s="10">
        <v>817.63</v>
      </c>
      <c r="F515" s="10">
        <v>750</v>
      </c>
      <c r="G515" s="10">
        <f t="shared" si="66"/>
        <v>772.5</v>
      </c>
    </row>
    <row r="516" spans="1:7" x14ac:dyDescent="0.3">
      <c r="A516" s="1" t="s">
        <v>624</v>
      </c>
      <c r="B516" s="1" t="s">
        <v>625</v>
      </c>
      <c r="C516" s="10">
        <v>2229.25</v>
      </c>
      <c r="D516" s="10">
        <v>2373.3000000000002</v>
      </c>
      <c r="E516" s="10">
        <v>2197.0100000000002</v>
      </c>
      <c r="F516" s="10">
        <v>3278</v>
      </c>
      <c r="G516" s="10">
        <f t="shared" si="66"/>
        <v>3376.34</v>
      </c>
    </row>
    <row r="517" spans="1:7" x14ac:dyDescent="0.3">
      <c r="A517" s="1" t="s">
        <v>626</v>
      </c>
      <c r="B517" s="1" t="s">
        <v>627</v>
      </c>
      <c r="C517" s="10">
        <v>201.59</v>
      </c>
      <c r="D517" s="10">
        <v>255.73</v>
      </c>
      <c r="E517" s="10">
        <v>220.22</v>
      </c>
      <c r="F517" s="10">
        <v>219</v>
      </c>
      <c r="G517" s="10">
        <f t="shared" si="66"/>
        <v>225.57</v>
      </c>
    </row>
    <row r="518" spans="1:7" x14ac:dyDescent="0.3">
      <c r="A518" s="1" t="s">
        <v>628</v>
      </c>
      <c r="B518" s="1" t="s">
        <v>263</v>
      </c>
      <c r="C518" s="10">
        <v>169.41</v>
      </c>
      <c r="D518" s="10">
        <v>229.5</v>
      </c>
      <c r="E518" s="10">
        <v>0</v>
      </c>
      <c r="F518" s="10">
        <v>1639</v>
      </c>
      <c r="G518" s="10">
        <f t="shared" si="66"/>
        <v>1688.17</v>
      </c>
    </row>
    <row r="519" spans="1:7" x14ac:dyDescent="0.3">
      <c r="A519" s="1" t="s">
        <v>629</v>
      </c>
      <c r="B519" s="1" t="s">
        <v>267</v>
      </c>
      <c r="C519" s="10">
        <v>59.1</v>
      </c>
      <c r="D519" s="10">
        <v>0</v>
      </c>
      <c r="E519" s="10">
        <v>0</v>
      </c>
      <c r="F519" s="10">
        <v>0</v>
      </c>
      <c r="G519" s="10">
        <f t="shared" si="66"/>
        <v>0</v>
      </c>
    </row>
    <row r="520" spans="1:7" x14ac:dyDescent="0.3">
      <c r="A520" s="1" t="s">
        <v>630</v>
      </c>
      <c r="B520" s="1" t="s">
        <v>631</v>
      </c>
      <c r="C520" s="10">
        <v>3134.17</v>
      </c>
      <c r="D520" s="10">
        <v>3480.28</v>
      </c>
      <c r="E520" s="10">
        <v>2718.14</v>
      </c>
      <c r="F520" s="10">
        <v>7879</v>
      </c>
      <c r="G520" s="10">
        <f t="shared" si="66"/>
        <v>8115.37</v>
      </c>
    </row>
    <row r="521" spans="1:7" x14ac:dyDescent="0.3">
      <c r="A521" s="1" t="s">
        <v>632</v>
      </c>
      <c r="B521" s="1" t="s">
        <v>175</v>
      </c>
      <c r="C521" s="10">
        <v>0</v>
      </c>
      <c r="D521" s="10">
        <v>67300</v>
      </c>
      <c r="E521" s="10">
        <v>0</v>
      </c>
      <c r="F521" s="10">
        <v>0</v>
      </c>
      <c r="G521" s="10">
        <f t="shared" si="66"/>
        <v>0</v>
      </c>
    </row>
    <row r="522" spans="1:7" x14ac:dyDescent="0.3">
      <c r="A522" s="1" t="s">
        <v>633</v>
      </c>
      <c r="B522" s="1" t="s">
        <v>634</v>
      </c>
      <c r="C522" s="10">
        <v>14055.41</v>
      </c>
      <c r="D522" s="10">
        <v>14111.12</v>
      </c>
      <c r="E522" s="10">
        <v>17485.84</v>
      </c>
      <c r="F522" s="10">
        <v>14500</v>
      </c>
      <c r="G522" s="10">
        <f t="shared" si="66"/>
        <v>14935</v>
      </c>
    </row>
    <row r="523" spans="1:7" x14ac:dyDescent="0.3">
      <c r="A523" s="1" t="s">
        <v>635</v>
      </c>
      <c r="B523" s="1" t="s">
        <v>89</v>
      </c>
      <c r="C523" s="10">
        <v>958.5</v>
      </c>
      <c r="D523" s="10">
        <v>125</v>
      </c>
      <c r="E523" s="10">
        <v>766.7</v>
      </c>
      <c r="F523" s="10">
        <v>1520</v>
      </c>
      <c r="G523" s="10">
        <f t="shared" si="66"/>
        <v>1565.6</v>
      </c>
    </row>
    <row r="524" spans="1:7" x14ac:dyDescent="0.3">
      <c r="A524" s="1" t="s">
        <v>636</v>
      </c>
      <c r="B524" s="1" t="s">
        <v>137</v>
      </c>
      <c r="C524" s="10">
        <v>0</v>
      </c>
      <c r="D524" s="10">
        <v>0</v>
      </c>
      <c r="E524" s="10">
        <v>0</v>
      </c>
      <c r="F524" s="10">
        <v>0</v>
      </c>
      <c r="G524" s="10">
        <f t="shared" si="66"/>
        <v>0</v>
      </c>
    </row>
    <row r="525" spans="1:7" x14ac:dyDescent="0.3">
      <c r="A525" s="20" t="s">
        <v>637</v>
      </c>
      <c r="B525" s="20" t="s">
        <v>91</v>
      </c>
      <c r="C525" s="21">
        <v>406.02</v>
      </c>
      <c r="D525" s="21">
        <v>276.02</v>
      </c>
      <c r="E525" s="21">
        <v>105</v>
      </c>
      <c r="F525" s="21">
        <v>487</v>
      </c>
      <c r="G525" s="21">
        <f t="shared" si="66"/>
        <v>501.61</v>
      </c>
    </row>
    <row r="526" spans="1:7" x14ac:dyDescent="0.3">
      <c r="A526" s="1"/>
      <c r="B526" s="1"/>
      <c r="C526" s="25">
        <f>SUM(C494:C525)</f>
        <v>129083.12</v>
      </c>
      <c r="D526" s="25">
        <f>SUM(D494:D525)</f>
        <v>199912.54999999996</v>
      </c>
      <c r="E526" s="25">
        <f>SUM(E494:E525)</f>
        <v>142534.08000000002</v>
      </c>
      <c r="F526" s="25">
        <f>SUM(F494:F525)</f>
        <v>181287</v>
      </c>
      <c r="G526" s="25">
        <f>SUM(G494:G525)</f>
        <v>186725.61</v>
      </c>
    </row>
    <row r="527" spans="1:7" x14ac:dyDescent="0.3">
      <c r="A527" s="1"/>
      <c r="B527" s="1"/>
      <c r="C527" s="10"/>
      <c r="D527" s="10"/>
      <c r="E527" s="10"/>
      <c r="F527" s="10"/>
      <c r="G527" s="10"/>
    </row>
    <row r="528" spans="1:7" x14ac:dyDescent="0.3">
      <c r="A528" s="24" t="s">
        <v>701</v>
      </c>
      <c r="B528" s="1"/>
      <c r="C528" s="10"/>
      <c r="D528" s="10"/>
      <c r="E528" s="10"/>
      <c r="F528" s="10"/>
      <c r="G528" s="10"/>
    </row>
    <row r="529" spans="1:7" x14ac:dyDescent="0.3">
      <c r="A529" s="20" t="s">
        <v>638</v>
      </c>
      <c r="B529" s="20" t="s">
        <v>639</v>
      </c>
      <c r="C529" s="21">
        <v>21797.200000000001</v>
      </c>
      <c r="D529" s="21">
        <v>32266.94</v>
      </c>
      <c r="E529" s="21">
        <v>26401.94</v>
      </c>
      <c r="F529" s="21">
        <v>32960</v>
      </c>
      <c r="G529" s="21">
        <f t="shared" ref="G529" si="67">(F529*3%)+F529</f>
        <v>33948.800000000003</v>
      </c>
    </row>
    <row r="530" spans="1:7" x14ac:dyDescent="0.3">
      <c r="A530" s="1"/>
      <c r="B530" s="1"/>
      <c r="C530" s="25">
        <f>SUM(C529)</f>
        <v>21797.200000000001</v>
      </c>
      <c r="D530" s="25">
        <f t="shared" ref="D530:G530" si="68">SUM(D529)</f>
        <v>32266.94</v>
      </c>
      <c r="E530" s="25">
        <f t="shared" si="68"/>
        <v>26401.94</v>
      </c>
      <c r="F530" s="25">
        <f t="shared" si="68"/>
        <v>32960</v>
      </c>
      <c r="G530" s="25">
        <f t="shared" si="68"/>
        <v>33948.800000000003</v>
      </c>
    </row>
    <row r="531" spans="1:7" x14ac:dyDescent="0.3">
      <c r="A531" s="1"/>
      <c r="B531" s="1"/>
      <c r="C531" s="10"/>
      <c r="D531" s="10"/>
      <c r="E531" s="10"/>
      <c r="F531" s="10"/>
      <c r="G531" s="10"/>
    </row>
    <row r="532" spans="1:7" x14ac:dyDescent="0.3">
      <c r="A532" s="24" t="s">
        <v>702</v>
      </c>
      <c r="B532" s="1"/>
      <c r="C532" s="10"/>
      <c r="D532" s="10"/>
      <c r="E532" s="10"/>
      <c r="F532" s="10"/>
      <c r="G532" s="10"/>
    </row>
    <row r="533" spans="1:7" x14ac:dyDescent="0.3">
      <c r="A533" s="20" t="s">
        <v>640</v>
      </c>
      <c r="B533" s="20" t="s">
        <v>641</v>
      </c>
      <c r="C533" s="21">
        <v>22920</v>
      </c>
      <c r="D533" s="21">
        <v>22795</v>
      </c>
      <c r="E533" s="21">
        <v>22780</v>
      </c>
      <c r="F533" s="21">
        <v>33990</v>
      </c>
      <c r="G533" s="21">
        <f t="shared" ref="G533" si="69">(F533*3%)+F533</f>
        <v>35009.699999999997</v>
      </c>
    </row>
    <row r="534" spans="1:7" x14ac:dyDescent="0.3">
      <c r="A534" s="1"/>
      <c r="B534" s="1"/>
      <c r="C534" s="25">
        <f>SUM(C533)</f>
        <v>22920</v>
      </c>
      <c r="D534" s="25">
        <f t="shared" ref="D534:G534" si="70">SUM(D533)</f>
        <v>22795</v>
      </c>
      <c r="E534" s="25">
        <f t="shared" si="70"/>
        <v>22780</v>
      </c>
      <c r="F534" s="25">
        <f t="shared" si="70"/>
        <v>33990</v>
      </c>
      <c r="G534" s="25">
        <f t="shared" si="70"/>
        <v>35009.699999999997</v>
      </c>
    </row>
    <row r="535" spans="1:7" x14ac:dyDescent="0.3">
      <c r="A535" s="24" t="s">
        <v>697</v>
      </c>
      <c r="B535" s="1"/>
      <c r="C535" s="10"/>
      <c r="D535" s="10"/>
      <c r="E535" s="10"/>
      <c r="F535" s="10"/>
      <c r="G535" s="10"/>
    </row>
    <row r="536" spans="1:7" x14ac:dyDescent="0.3">
      <c r="A536" s="20" t="s">
        <v>642</v>
      </c>
      <c r="B536" s="20" t="s">
        <v>321</v>
      </c>
      <c r="C536" s="21">
        <v>0</v>
      </c>
      <c r="D536" s="21">
        <v>0</v>
      </c>
      <c r="E536" s="21">
        <v>0</v>
      </c>
      <c r="F536" s="21">
        <v>5000</v>
      </c>
      <c r="G536" s="21">
        <f t="shared" ref="G536" si="71">(F536*3%)+F536</f>
        <v>5150</v>
      </c>
    </row>
    <row r="537" spans="1:7" x14ac:dyDescent="0.3">
      <c r="A537" s="1"/>
      <c r="B537" s="1"/>
      <c r="C537" s="25">
        <f>SUM(C536)</f>
        <v>0</v>
      </c>
      <c r="D537" s="25">
        <f t="shared" ref="D537:G537" si="72">SUM(D536)</f>
        <v>0</v>
      </c>
      <c r="E537" s="25">
        <f t="shared" si="72"/>
        <v>0</v>
      </c>
      <c r="F537" s="25">
        <f t="shared" si="72"/>
        <v>5000</v>
      </c>
      <c r="G537" s="25">
        <f t="shared" si="72"/>
        <v>5150</v>
      </c>
    </row>
    <row r="538" spans="1:7" ht="15" thickBot="1" x14ac:dyDescent="0.35">
      <c r="A538" s="1"/>
      <c r="B538" s="1"/>
      <c r="C538" s="10"/>
      <c r="D538" s="10"/>
      <c r="E538" s="10"/>
      <c r="F538" s="10"/>
      <c r="G538" s="10"/>
    </row>
    <row r="539" spans="1:7" ht="15" thickTop="1" x14ac:dyDescent="0.3">
      <c r="A539" s="13" t="s">
        <v>327</v>
      </c>
      <c r="B539" s="12"/>
      <c r="C539" s="14">
        <f>C526+C530+C534+C537</f>
        <v>173800.32000000001</v>
      </c>
      <c r="D539" s="14">
        <f t="shared" ref="D539:G539" si="73">D526+D530+D534+D537</f>
        <v>254974.48999999996</v>
      </c>
      <c r="E539" s="14">
        <f t="shared" si="73"/>
        <v>191716.02000000002</v>
      </c>
      <c r="F539" s="14">
        <f t="shared" si="73"/>
        <v>253237</v>
      </c>
      <c r="G539" s="14">
        <f t="shared" si="73"/>
        <v>260834.11</v>
      </c>
    </row>
    <row r="540" spans="1:7" ht="15" thickBot="1" x14ac:dyDescent="0.35">
      <c r="A540" s="11"/>
      <c r="B540" s="11"/>
      <c r="C540" s="11"/>
      <c r="D540" s="11"/>
      <c r="E540" s="11"/>
      <c r="F540" s="11"/>
      <c r="G540" s="11"/>
    </row>
    <row r="541" spans="1:7" ht="15.6" thickTop="1" thickBot="1" x14ac:dyDescent="0.35">
      <c r="A541" s="17" t="s">
        <v>643</v>
      </c>
      <c r="B541" s="17" t="s">
        <v>643</v>
      </c>
      <c r="C541" s="18">
        <f>C491-C539</f>
        <v>26547</v>
      </c>
      <c r="D541" s="18">
        <f t="shared" ref="D541:G541" si="74">D491-D539</f>
        <v>-29710.749999999971</v>
      </c>
      <c r="E541" s="18">
        <f t="shared" si="74"/>
        <v>7533.6299999999756</v>
      </c>
      <c r="F541" s="18">
        <f t="shared" si="74"/>
        <v>-44817</v>
      </c>
      <c r="G541" s="18">
        <f t="shared" si="74"/>
        <v>-48245.709999999992</v>
      </c>
    </row>
    <row r="542" spans="1:7" ht="15" thickTop="1" x14ac:dyDescent="0.3"/>
    <row r="543" spans="1:7" x14ac:dyDescent="0.3">
      <c r="A543" s="16" t="s">
        <v>703</v>
      </c>
      <c r="B543" s="15"/>
      <c r="C543" s="15"/>
      <c r="D543" s="15"/>
      <c r="E543" s="15"/>
      <c r="F543" s="15"/>
      <c r="G543" s="15"/>
    </row>
    <row r="544" spans="1:7" x14ac:dyDescent="0.3">
      <c r="A544" s="16" t="s">
        <v>8</v>
      </c>
      <c r="B544" s="15"/>
      <c r="C544" s="15"/>
      <c r="D544" s="15"/>
      <c r="E544" s="15"/>
      <c r="F544" s="15"/>
      <c r="G544" s="15"/>
    </row>
    <row r="545" spans="1:7" x14ac:dyDescent="0.3">
      <c r="A545" s="1" t="s">
        <v>644</v>
      </c>
      <c r="B545" s="1" t="s">
        <v>645</v>
      </c>
      <c r="C545" s="10">
        <v>0</v>
      </c>
      <c r="D545" s="10">
        <v>-26076.63</v>
      </c>
      <c r="E545" s="10">
        <v>0</v>
      </c>
      <c r="F545" s="10">
        <v>0</v>
      </c>
      <c r="G545" s="10">
        <f t="shared" ref="G545:G548" si="75">(F545*2%)+F545</f>
        <v>0</v>
      </c>
    </row>
    <row r="546" spans="1:7" x14ac:dyDescent="0.3">
      <c r="A546" s="1" t="s">
        <v>646</v>
      </c>
      <c r="B546" s="1" t="s">
        <v>647</v>
      </c>
      <c r="C546" s="10">
        <v>36773.279999999999</v>
      </c>
      <c r="D546" s="10">
        <v>24293.8</v>
      </c>
      <c r="E546" s="10">
        <v>61542.44</v>
      </c>
      <c r="F546" s="10">
        <v>13000</v>
      </c>
      <c r="G546" s="10">
        <f t="shared" si="75"/>
        <v>13260</v>
      </c>
    </row>
    <row r="547" spans="1:7" x14ac:dyDescent="0.3">
      <c r="A547" s="1" t="s">
        <v>648</v>
      </c>
      <c r="B547" s="1" t="s">
        <v>580</v>
      </c>
      <c r="C547" s="10">
        <v>89647.96</v>
      </c>
      <c r="D547" s="10">
        <v>68197.87</v>
      </c>
      <c r="E547" s="10">
        <v>122648.4</v>
      </c>
      <c r="F547" s="10">
        <v>93000</v>
      </c>
      <c r="G547" s="10">
        <f t="shared" si="75"/>
        <v>94860</v>
      </c>
    </row>
    <row r="548" spans="1:7" ht="15" thickBot="1" x14ac:dyDescent="0.35">
      <c r="A548" s="1" t="s">
        <v>649</v>
      </c>
      <c r="B548" s="1" t="s">
        <v>63</v>
      </c>
      <c r="C548" s="10">
        <v>56.89</v>
      </c>
      <c r="D548" s="10">
        <v>77.84</v>
      </c>
      <c r="E548" s="10">
        <v>6614.54</v>
      </c>
      <c r="F548" s="10">
        <v>84</v>
      </c>
      <c r="G548" s="10">
        <f t="shared" si="75"/>
        <v>85.68</v>
      </c>
    </row>
    <row r="549" spans="1:7" ht="15" thickTop="1" x14ac:dyDescent="0.3">
      <c r="A549" s="13" t="s">
        <v>66</v>
      </c>
      <c r="B549" s="12"/>
      <c r="C549" s="14">
        <f>SUM($C$545:$C$548)</f>
        <v>126478.13</v>
      </c>
      <c r="D549" s="14">
        <f>SUM($D$545:$D$548)</f>
        <v>66492.87999999999</v>
      </c>
      <c r="E549" s="14">
        <f>SUM($E$545:$E$548)</f>
        <v>190805.38</v>
      </c>
      <c r="F549" s="14">
        <f>SUM($F$545:$F$548)</f>
        <v>106084</v>
      </c>
      <c r="G549" s="14">
        <f>SUM($G$545:$G$548)</f>
        <v>108205.68</v>
      </c>
    </row>
    <row r="550" spans="1:7" x14ac:dyDescent="0.3">
      <c r="A550" s="11"/>
      <c r="B550" s="11"/>
      <c r="C550" s="11"/>
      <c r="D550" s="11"/>
      <c r="E550" s="11"/>
      <c r="F550" s="11"/>
      <c r="G550" s="11"/>
    </row>
    <row r="551" spans="1:7" x14ac:dyDescent="0.3">
      <c r="A551" s="16" t="s">
        <v>67</v>
      </c>
      <c r="B551" s="15"/>
      <c r="C551" s="15"/>
      <c r="D551" s="15"/>
      <c r="E551" s="15"/>
      <c r="F551" s="15"/>
      <c r="G551" s="15"/>
    </row>
    <row r="552" spans="1:7" x14ac:dyDescent="0.3">
      <c r="A552" s="1" t="s">
        <v>650</v>
      </c>
      <c r="B552" s="1" t="s">
        <v>84</v>
      </c>
      <c r="C552" s="10">
        <v>0</v>
      </c>
      <c r="D552" s="10">
        <v>0</v>
      </c>
      <c r="E552" s="10">
        <v>0</v>
      </c>
      <c r="F552" s="10">
        <v>651</v>
      </c>
      <c r="G552" s="10">
        <f t="shared" ref="G552:G562" si="76">(F552*3%)+F552</f>
        <v>670.53</v>
      </c>
    </row>
    <row r="553" spans="1:7" x14ac:dyDescent="0.3">
      <c r="A553" s="1" t="s">
        <v>651</v>
      </c>
      <c r="B553" s="1" t="s">
        <v>652</v>
      </c>
      <c r="C553" s="10">
        <v>13750</v>
      </c>
      <c r="D553" s="10">
        <v>13750</v>
      </c>
      <c r="E553" s="10">
        <v>17500</v>
      </c>
      <c r="F553" s="10">
        <v>17000</v>
      </c>
      <c r="G553" s="10">
        <f t="shared" si="76"/>
        <v>17510</v>
      </c>
    </row>
    <row r="554" spans="1:7" x14ac:dyDescent="0.3">
      <c r="A554" s="1" t="s">
        <v>653</v>
      </c>
      <c r="B554" s="1" t="s">
        <v>654</v>
      </c>
      <c r="C554" s="10">
        <v>48</v>
      </c>
      <c r="D554" s="10">
        <v>0</v>
      </c>
      <c r="E554" s="10">
        <v>0</v>
      </c>
      <c r="F554" s="10">
        <v>3262</v>
      </c>
      <c r="G554" s="10">
        <f t="shared" si="76"/>
        <v>3359.86</v>
      </c>
    </row>
    <row r="555" spans="1:7" x14ac:dyDescent="0.3">
      <c r="A555" s="1" t="s">
        <v>655</v>
      </c>
      <c r="B555" s="1" t="s">
        <v>656</v>
      </c>
      <c r="C555" s="10">
        <v>6580.42</v>
      </c>
      <c r="D555" s="10">
        <v>4731.2</v>
      </c>
      <c r="E555" s="10">
        <v>10241.25</v>
      </c>
      <c r="F555" s="10">
        <v>18268</v>
      </c>
      <c r="G555" s="10">
        <f t="shared" si="76"/>
        <v>18816.04</v>
      </c>
    </row>
    <row r="556" spans="1:7" x14ac:dyDescent="0.3">
      <c r="A556" s="1" t="s">
        <v>657</v>
      </c>
      <c r="B556" s="1" t="s">
        <v>658</v>
      </c>
      <c r="C556" s="10">
        <v>0</v>
      </c>
      <c r="D556" s="10">
        <v>1026.2</v>
      </c>
      <c r="E556" s="10">
        <v>0</v>
      </c>
      <c r="F556" s="10">
        <v>0</v>
      </c>
      <c r="G556" s="10">
        <f t="shared" si="76"/>
        <v>0</v>
      </c>
    </row>
    <row r="557" spans="1:7" x14ac:dyDescent="0.3">
      <c r="A557" s="1" t="s">
        <v>659</v>
      </c>
      <c r="B557" s="1" t="s">
        <v>175</v>
      </c>
      <c r="C557" s="10">
        <v>275</v>
      </c>
      <c r="D557" s="10">
        <v>175</v>
      </c>
      <c r="E557" s="10">
        <v>125</v>
      </c>
      <c r="F557" s="10">
        <v>3913</v>
      </c>
      <c r="G557" s="10">
        <f t="shared" si="76"/>
        <v>4030.39</v>
      </c>
    </row>
    <row r="558" spans="1:7" x14ac:dyDescent="0.3">
      <c r="A558" s="20" t="s">
        <v>660</v>
      </c>
      <c r="B558" s="20" t="s">
        <v>91</v>
      </c>
      <c r="C558" s="21">
        <v>550</v>
      </c>
      <c r="D558" s="21">
        <v>675</v>
      </c>
      <c r="E558" s="21">
        <v>700</v>
      </c>
      <c r="F558" s="21">
        <v>291</v>
      </c>
      <c r="G558" s="21">
        <f t="shared" si="76"/>
        <v>299.73</v>
      </c>
    </row>
    <row r="559" spans="1:7" x14ac:dyDescent="0.3">
      <c r="A559" s="1"/>
      <c r="B559" s="1"/>
      <c r="C559" s="25">
        <f>SUM(C552:C558)</f>
        <v>21203.42</v>
      </c>
      <c r="D559" s="25">
        <f t="shared" ref="D559:G559" si="77">SUM(D552:D558)</f>
        <v>20357.400000000001</v>
      </c>
      <c r="E559" s="25">
        <f t="shared" si="77"/>
        <v>28566.25</v>
      </c>
      <c r="F559" s="25">
        <f t="shared" si="77"/>
        <v>43385</v>
      </c>
      <c r="G559" s="25">
        <f t="shared" si="77"/>
        <v>44686.55</v>
      </c>
    </row>
    <row r="560" spans="1:7" x14ac:dyDescent="0.3">
      <c r="A560" s="1"/>
      <c r="B560" s="1"/>
      <c r="C560" s="25"/>
      <c r="D560" s="25"/>
      <c r="E560" s="25"/>
      <c r="F560" s="25"/>
      <c r="G560" s="25"/>
    </row>
    <row r="561" spans="1:7" x14ac:dyDescent="0.3">
      <c r="A561" s="24" t="s">
        <v>697</v>
      </c>
      <c r="B561" s="1"/>
      <c r="C561" s="10"/>
      <c r="D561" s="10"/>
      <c r="E561" s="10"/>
      <c r="F561" s="10"/>
      <c r="G561" s="10"/>
    </row>
    <row r="562" spans="1:7" x14ac:dyDescent="0.3">
      <c r="A562" s="20" t="s">
        <v>661</v>
      </c>
      <c r="B562" s="20" t="s">
        <v>588</v>
      </c>
      <c r="C562" s="21">
        <v>259</v>
      </c>
      <c r="D562" s="21">
        <v>0</v>
      </c>
      <c r="E562" s="21">
        <v>2969.5</v>
      </c>
      <c r="F562" s="21">
        <v>200000</v>
      </c>
      <c r="G562" s="21">
        <f t="shared" si="76"/>
        <v>206000</v>
      </c>
    </row>
    <row r="563" spans="1:7" x14ac:dyDescent="0.3">
      <c r="A563" s="1"/>
      <c r="B563" s="1"/>
      <c r="C563" s="25">
        <f>SUM(C562)</f>
        <v>259</v>
      </c>
      <c r="D563" s="25">
        <f t="shared" ref="D563:G563" si="78">SUM(D562)</f>
        <v>0</v>
      </c>
      <c r="E563" s="25">
        <f t="shared" si="78"/>
        <v>2969.5</v>
      </c>
      <c r="F563" s="25">
        <f t="shared" si="78"/>
        <v>200000</v>
      </c>
      <c r="G563" s="25">
        <f t="shared" si="78"/>
        <v>206000</v>
      </c>
    </row>
    <row r="564" spans="1:7" ht="15" thickBot="1" x14ac:dyDescent="0.35">
      <c r="A564" s="1"/>
      <c r="B564" s="1"/>
      <c r="C564" s="10"/>
      <c r="D564" s="10"/>
      <c r="E564" s="10"/>
      <c r="F564" s="10"/>
      <c r="G564" s="10"/>
    </row>
    <row r="565" spans="1:7" ht="15" thickTop="1" x14ac:dyDescent="0.3">
      <c r="A565" s="13" t="s">
        <v>327</v>
      </c>
      <c r="B565" s="12"/>
      <c r="C565" s="14">
        <f>C559+C563</f>
        <v>21462.42</v>
      </c>
      <c r="D565" s="14">
        <f t="shared" ref="D565:G565" si="79">D559+D563</f>
        <v>20357.400000000001</v>
      </c>
      <c r="E565" s="14">
        <f t="shared" si="79"/>
        <v>31535.75</v>
      </c>
      <c r="F565" s="14">
        <f t="shared" si="79"/>
        <v>243385</v>
      </c>
      <c r="G565" s="14">
        <f t="shared" si="79"/>
        <v>250686.55</v>
      </c>
    </row>
    <row r="566" spans="1:7" ht="15" thickBot="1" x14ac:dyDescent="0.35">
      <c r="A566" s="11"/>
      <c r="B566" s="11"/>
      <c r="C566" s="11"/>
      <c r="D566" s="11"/>
      <c r="E566" s="11"/>
      <c r="F566" s="11"/>
      <c r="G566" s="11"/>
    </row>
    <row r="567" spans="1:7" ht="15.6" thickTop="1" thickBot="1" x14ac:dyDescent="0.35">
      <c r="A567" s="17" t="s">
        <v>662</v>
      </c>
      <c r="B567" s="17" t="s">
        <v>662</v>
      </c>
      <c r="C567" s="18">
        <f>C549-C565</f>
        <v>105015.71</v>
      </c>
      <c r="D567" s="18">
        <f t="shared" ref="D567:G567" si="80">D549-D565</f>
        <v>46135.479999999989</v>
      </c>
      <c r="E567" s="18">
        <f t="shared" si="80"/>
        <v>159269.63</v>
      </c>
      <c r="F567" s="18">
        <f t="shared" si="80"/>
        <v>-137301</v>
      </c>
      <c r="G567" s="18">
        <f t="shared" si="80"/>
        <v>-142480.87</v>
      </c>
    </row>
    <row r="568" spans="1:7" ht="15" thickTop="1" x14ac:dyDescent="0.3"/>
    <row r="569" spans="1:7" x14ac:dyDescent="0.3">
      <c r="A569" s="16" t="s">
        <v>704</v>
      </c>
      <c r="B569" s="15"/>
      <c r="C569" s="15"/>
      <c r="D569" s="15"/>
      <c r="E569" s="15"/>
      <c r="F569" s="15"/>
      <c r="G569" s="15"/>
    </row>
    <row r="570" spans="1:7" x14ac:dyDescent="0.3">
      <c r="A570" s="16" t="s">
        <v>8</v>
      </c>
      <c r="B570" s="15"/>
      <c r="C570" s="15"/>
      <c r="D570" s="15"/>
      <c r="E570" s="15"/>
      <c r="F570" s="15"/>
      <c r="G570" s="15"/>
    </row>
    <row r="571" spans="1:7" x14ac:dyDescent="0.3">
      <c r="A571" s="1" t="s">
        <v>663</v>
      </c>
      <c r="B571" s="1" t="s">
        <v>645</v>
      </c>
      <c r="C571" s="10">
        <v>0</v>
      </c>
      <c r="D571" s="10">
        <v>-29751.88</v>
      </c>
      <c r="E571" s="10">
        <v>0</v>
      </c>
      <c r="F571" s="10">
        <v>0</v>
      </c>
      <c r="G571" s="10">
        <f t="shared" ref="G571:G574" si="81">(F571*2%)+F571</f>
        <v>0</v>
      </c>
    </row>
    <row r="572" spans="1:7" x14ac:dyDescent="0.3">
      <c r="A572" s="1" t="s">
        <v>664</v>
      </c>
      <c r="B572" s="1" t="s">
        <v>665</v>
      </c>
      <c r="C572" s="10">
        <v>90544.19</v>
      </c>
      <c r="D572" s="10">
        <v>86649.54</v>
      </c>
      <c r="E572" s="10">
        <v>71918.399999999994</v>
      </c>
      <c r="F572" s="10">
        <v>87000</v>
      </c>
      <c r="G572" s="10">
        <f t="shared" si="81"/>
        <v>88740</v>
      </c>
    </row>
    <row r="573" spans="1:7" x14ac:dyDescent="0.3">
      <c r="A573" s="1" t="s">
        <v>666</v>
      </c>
      <c r="B573" s="1" t="s">
        <v>667</v>
      </c>
      <c r="C573" s="10">
        <v>107112.13</v>
      </c>
      <c r="D573" s="10">
        <v>61148.62</v>
      </c>
      <c r="E573" s="10">
        <v>109792.66</v>
      </c>
      <c r="F573" s="10">
        <v>100000</v>
      </c>
      <c r="G573" s="10">
        <f t="shared" si="81"/>
        <v>102000</v>
      </c>
    </row>
    <row r="574" spans="1:7" ht="15" thickBot="1" x14ac:dyDescent="0.35">
      <c r="A574" s="1" t="s">
        <v>668</v>
      </c>
      <c r="B574" s="1" t="s">
        <v>580</v>
      </c>
      <c r="C574" s="10">
        <v>5385.07</v>
      </c>
      <c r="D574" s="10">
        <v>18083.849999999999</v>
      </c>
      <c r="E574" s="10">
        <v>8278.7199999999993</v>
      </c>
      <c r="F574" s="10">
        <v>6000</v>
      </c>
      <c r="G574" s="10">
        <f t="shared" si="81"/>
        <v>6120</v>
      </c>
    </row>
    <row r="575" spans="1:7" ht="15" thickTop="1" x14ac:dyDescent="0.3">
      <c r="A575" s="13" t="s">
        <v>66</v>
      </c>
      <c r="B575" s="12"/>
      <c r="C575" s="14">
        <f>SUM($C$571:$C$574)</f>
        <v>203041.39</v>
      </c>
      <c r="D575" s="14">
        <f>SUM($D$571:$D$574)</f>
        <v>136130.13</v>
      </c>
      <c r="E575" s="14">
        <f>SUM($E$571:$E$574)</f>
        <v>189989.78</v>
      </c>
      <c r="F575" s="14">
        <f>SUM($F$571:$F$574)</f>
        <v>193000</v>
      </c>
      <c r="G575" s="14">
        <f>SUM($G$571:$G$574)</f>
        <v>196860</v>
      </c>
    </row>
    <row r="576" spans="1:7" x14ac:dyDescent="0.3">
      <c r="A576" s="11"/>
      <c r="B576" s="11"/>
      <c r="C576" s="11"/>
      <c r="D576" s="11"/>
      <c r="E576" s="11"/>
      <c r="F576" s="11"/>
      <c r="G576" s="11"/>
    </row>
    <row r="577" spans="1:7" x14ac:dyDescent="0.3">
      <c r="A577" s="16" t="s">
        <v>67</v>
      </c>
      <c r="B577" s="15"/>
      <c r="C577" s="15"/>
      <c r="D577" s="15"/>
      <c r="E577" s="15"/>
      <c r="F577" s="15"/>
      <c r="G577" s="15"/>
    </row>
    <row r="578" spans="1:7" x14ac:dyDescent="0.3">
      <c r="A578" s="1" t="s">
        <v>669</v>
      </c>
      <c r="B578" s="1" t="s">
        <v>84</v>
      </c>
      <c r="C578" s="10">
        <v>0</v>
      </c>
      <c r="D578" s="10">
        <v>0</v>
      </c>
      <c r="E578" s="10">
        <v>0</v>
      </c>
      <c r="F578" s="10">
        <v>200</v>
      </c>
      <c r="G578" s="10">
        <f t="shared" ref="G578:G587" si="82">(F578*3%)+F578</f>
        <v>206</v>
      </c>
    </row>
    <row r="579" spans="1:7" x14ac:dyDescent="0.3">
      <c r="A579" s="1" t="s">
        <v>670</v>
      </c>
      <c r="B579" s="1" t="s">
        <v>652</v>
      </c>
      <c r="C579" s="10">
        <v>13750</v>
      </c>
      <c r="D579" s="10">
        <v>13750</v>
      </c>
      <c r="E579" s="10">
        <v>0</v>
      </c>
      <c r="F579" s="10">
        <v>17000</v>
      </c>
      <c r="G579" s="10">
        <f t="shared" si="82"/>
        <v>17510</v>
      </c>
    </row>
    <row r="580" spans="1:7" x14ac:dyDescent="0.3">
      <c r="A580" s="1" t="s">
        <v>671</v>
      </c>
      <c r="B580" s="1" t="s">
        <v>654</v>
      </c>
      <c r="C580" s="10">
        <v>0</v>
      </c>
      <c r="D580" s="10">
        <v>0</v>
      </c>
      <c r="E580" s="10">
        <v>0</v>
      </c>
      <c r="F580" s="10">
        <v>100</v>
      </c>
      <c r="G580" s="10">
        <f t="shared" si="82"/>
        <v>103</v>
      </c>
    </row>
    <row r="581" spans="1:7" x14ac:dyDescent="0.3">
      <c r="A581" s="1" t="s">
        <v>672</v>
      </c>
      <c r="B581" s="1" t="s">
        <v>673</v>
      </c>
      <c r="C581" s="10">
        <v>0</v>
      </c>
      <c r="D581" s="10">
        <v>0</v>
      </c>
      <c r="E581" s="10">
        <v>0</v>
      </c>
      <c r="F581" s="10">
        <v>1000</v>
      </c>
      <c r="G581" s="10">
        <f t="shared" si="82"/>
        <v>1030</v>
      </c>
    </row>
    <row r="582" spans="1:7" x14ac:dyDescent="0.3">
      <c r="A582" s="1" t="s">
        <v>674</v>
      </c>
      <c r="B582" s="1" t="s">
        <v>656</v>
      </c>
      <c r="C582" s="10">
        <v>6580.43</v>
      </c>
      <c r="D582" s="10">
        <v>4731.2</v>
      </c>
      <c r="E582" s="10">
        <v>0</v>
      </c>
      <c r="F582" s="10">
        <v>10000</v>
      </c>
      <c r="G582" s="10">
        <f t="shared" si="82"/>
        <v>10300</v>
      </c>
    </row>
    <row r="583" spans="1:7" x14ac:dyDescent="0.3">
      <c r="A583" s="20" t="s">
        <v>675</v>
      </c>
      <c r="B583" s="20" t="s">
        <v>91</v>
      </c>
      <c r="C583" s="21">
        <v>0</v>
      </c>
      <c r="D583" s="21">
        <v>0</v>
      </c>
      <c r="E583" s="21">
        <v>0</v>
      </c>
      <c r="F583" s="21">
        <v>300</v>
      </c>
      <c r="G583" s="21">
        <f t="shared" si="82"/>
        <v>309</v>
      </c>
    </row>
    <row r="584" spans="1:7" x14ac:dyDescent="0.3">
      <c r="A584" s="1"/>
      <c r="B584" s="1"/>
      <c r="C584" s="25">
        <f>SUM(C578:C583)</f>
        <v>20330.43</v>
      </c>
      <c r="D584" s="25">
        <f t="shared" ref="D584:G584" si="83">SUM(D578:D583)</f>
        <v>18481.2</v>
      </c>
      <c r="E584" s="25">
        <f t="shared" si="83"/>
        <v>0</v>
      </c>
      <c r="F584" s="25">
        <f t="shared" si="83"/>
        <v>28600</v>
      </c>
      <c r="G584" s="25">
        <f t="shared" si="83"/>
        <v>29458</v>
      </c>
    </row>
    <row r="585" spans="1:7" x14ac:dyDescent="0.3">
      <c r="A585" s="1"/>
      <c r="B585" s="1"/>
      <c r="C585" s="10"/>
      <c r="D585" s="10"/>
      <c r="E585" s="10"/>
      <c r="F585" s="10"/>
      <c r="G585" s="10"/>
    </row>
    <row r="586" spans="1:7" x14ac:dyDescent="0.3">
      <c r="A586" s="1"/>
      <c r="B586" s="1"/>
      <c r="C586" s="10"/>
      <c r="D586" s="10"/>
      <c r="E586" s="10"/>
      <c r="F586" s="10"/>
      <c r="G586" s="10"/>
    </row>
    <row r="587" spans="1:7" x14ac:dyDescent="0.3">
      <c r="A587" s="20" t="s">
        <v>676</v>
      </c>
      <c r="B587" s="20" t="s">
        <v>677</v>
      </c>
      <c r="C587" s="21">
        <v>11697.2</v>
      </c>
      <c r="D587" s="21">
        <v>100461</v>
      </c>
      <c r="E587" s="21">
        <v>628620.49</v>
      </c>
      <c r="F587" s="21">
        <v>735367.23</v>
      </c>
      <c r="G587" s="21">
        <f t="shared" si="82"/>
        <v>757428.24690000003</v>
      </c>
    </row>
    <row r="588" spans="1:7" x14ac:dyDescent="0.3">
      <c r="A588" s="1"/>
      <c r="B588" s="1"/>
      <c r="C588" s="25">
        <f>SUM(C587)</f>
        <v>11697.2</v>
      </c>
      <c r="D588" s="25">
        <f t="shared" ref="D588:G588" si="84">SUM(D587)</f>
        <v>100461</v>
      </c>
      <c r="E588" s="25">
        <f t="shared" si="84"/>
        <v>628620.49</v>
      </c>
      <c r="F588" s="25">
        <f t="shared" si="84"/>
        <v>735367.23</v>
      </c>
      <c r="G588" s="25">
        <f t="shared" si="84"/>
        <v>757428.24690000003</v>
      </c>
    </row>
    <row r="589" spans="1:7" ht="15" thickBot="1" x14ac:dyDescent="0.35">
      <c r="A589" s="1"/>
      <c r="B589" s="1"/>
      <c r="C589" s="10"/>
      <c r="D589" s="10"/>
      <c r="E589" s="10"/>
      <c r="F589" s="10"/>
      <c r="G589" s="10"/>
    </row>
    <row r="590" spans="1:7" ht="15" thickTop="1" x14ac:dyDescent="0.3">
      <c r="A590" s="13" t="s">
        <v>327</v>
      </c>
      <c r="B590" s="12"/>
      <c r="C590" s="14">
        <f>C584+C588</f>
        <v>32027.63</v>
      </c>
      <c r="D590" s="14">
        <f t="shared" ref="D590:G590" si="85">D584+D588</f>
        <v>118942.2</v>
      </c>
      <c r="E590" s="14">
        <f t="shared" si="85"/>
        <v>628620.49</v>
      </c>
      <c r="F590" s="14">
        <f t="shared" si="85"/>
        <v>763967.23</v>
      </c>
      <c r="G590" s="14">
        <f t="shared" si="85"/>
        <v>786886.24690000003</v>
      </c>
    </row>
    <row r="591" spans="1:7" ht="15" thickBot="1" x14ac:dyDescent="0.35">
      <c r="A591" s="11"/>
      <c r="B591" s="11"/>
      <c r="C591" s="11"/>
      <c r="D591" s="11"/>
      <c r="E591" s="11"/>
      <c r="F591" s="11"/>
      <c r="G591" s="11"/>
    </row>
    <row r="592" spans="1:7" ht="15.6" thickTop="1" thickBot="1" x14ac:dyDescent="0.35">
      <c r="A592" s="17" t="s">
        <v>678</v>
      </c>
      <c r="B592" s="17" t="s">
        <v>678</v>
      </c>
      <c r="C592" s="18">
        <f>C575-C590</f>
        <v>171013.76000000001</v>
      </c>
      <c r="D592" s="18">
        <f t="shared" ref="D592:G592" si="86">D575-D590</f>
        <v>17187.930000000008</v>
      </c>
      <c r="E592" s="18">
        <f t="shared" si="86"/>
        <v>-438630.70999999996</v>
      </c>
      <c r="F592" s="18">
        <f t="shared" si="86"/>
        <v>-570967.23</v>
      </c>
      <c r="G592" s="18">
        <f t="shared" si="86"/>
        <v>-590026.24690000003</v>
      </c>
    </row>
    <row r="593" ht="15" thickTop="1" x14ac:dyDescent="0.3"/>
  </sheetData>
  <conditionalFormatting sqref="A4:G28 A31:G31 A37:G262 A269:G302 A306:G405 A412:G416 A420:G433 A456:G461 A485:G490 A494:G538 A545:G548 A552:G564 A571:G574 A578:G589">
    <cfRule type="expression" dxfId="15" priority="21" stopIfTrue="1">
      <formula>MOD(ROW(),4)&gt;1</formula>
    </cfRule>
    <cfRule type="expression" dxfId="14" priority="22" stopIfTrue="1">
      <formula>MOD(ROW(),4)&lt;2</formula>
    </cfRule>
  </conditionalFormatting>
  <conditionalFormatting sqref="A440:G444">
    <cfRule type="expression" dxfId="13" priority="19" stopIfTrue="1">
      <formula>MOD(ROW(),4)&gt;1</formula>
    </cfRule>
    <cfRule type="expression" dxfId="12" priority="20" stopIfTrue="1">
      <formula>MOD(ROW(),4)&lt;2</formula>
    </cfRule>
  </conditionalFormatting>
  <conditionalFormatting sqref="A448:G449">
    <cfRule type="expression" dxfId="11" priority="17" stopIfTrue="1">
      <formula>MOD(ROW(),4)&gt;1</formula>
    </cfRule>
    <cfRule type="expression" dxfId="10" priority="18" stopIfTrue="1">
      <formula>MOD(ROW(),4)&lt;2</formula>
    </cfRule>
  </conditionalFormatting>
  <conditionalFormatting sqref="A465:G478">
    <cfRule type="expression" dxfId="9" priority="9" stopIfTrue="1">
      <formula>MOD(ROW(),4)&gt;1</formula>
    </cfRule>
    <cfRule type="expression" dxfId="8" priority="10" stopIfTrue="1">
      <formula>MOD(ROW(),4)&lt;2</formula>
    </cfRule>
  </conditionalFormatting>
  <pageMargins left="0" right="0" top="0.5" bottom="0.25" header="0.3" footer="0.3"/>
  <pageSetup paperSize="5" orientation="landscape" r:id="rId1"/>
  <rowBreaks count="7" manualBreakCount="7">
    <brk id="265" max="16383" man="1"/>
    <brk id="408" max="16383" man="1"/>
    <brk id="436" max="16383" man="1"/>
    <brk id="452" max="16383" man="1"/>
    <brk id="481" max="16383" man="1"/>
    <brk id="541" max="16383" man="1"/>
    <brk id="5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33839-3462-49B9-9932-55AEC5FB60C9}">
  <sheetPr>
    <pageSetUpPr fitToPage="1"/>
  </sheetPr>
  <dimension ref="A1:K73"/>
  <sheetViews>
    <sheetView tabSelected="1" zoomScaleNormal="10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A73" sqref="A73:XFD73"/>
    </sheetView>
  </sheetViews>
  <sheetFormatPr defaultRowHeight="14.4" x14ac:dyDescent="0.3"/>
  <cols>
    <col min="1" max="1" width="22.88671875" customWidth="1"/>
    <col min="2" max="2" width="34.88671875" customWidth="1"/>
    <col min="3" max="3" width="15.109375" customWidth="1"/>
    <col min="4" max="4" width="15.77734375" customWidth="1"/>
    <col min="5" max="5" width="15.6640625" customWidth="1"/>
    <col min="6" max="6" width="19.77734375" customWidth="1"/>
    <col min="7" max="7" width="18.44140625" customWidth="1"/>
    <col min="8" max="8" width="13.109375" customWidth="1"/>
    <col min="9" max="9" width="16.77734375" customWidth="1"/>
    <col min="10" max="10" width="17.21875" style="42" customWidth="1"/>
    <col min="11" max="11" width="13.33203125" customWidth="1"/>
  </cols>
  <sheetData>
    <row r="1" spans="1:11" ht="43.2" x14ac:dyDescent="0.3">
      <c r="A1" s="4" t="s">
        <v>0</v>
      </c>
      <c r="B1" s="4" t="s">
        <v>1</v>
      </c>
      <c r="C1" s="5" t="s">
        <v>2</v>
      </c>
      <c r="D1" s="5" t="s">
        <v>3</v>
      </c>
      <c r="E1" s="28" t="s">
        <v>720</v>
      </c>
      <c r="F1" s="28" t="s">
        <v>725</v>
      </c>
      <c r="G1" s="28" t="s">
        <v>707</v>
      </c>
      <c r="H1" s="28" t="s">
        <v>708</v>
      </c>
      <c r="I1" s="5" t="s">
        <v>726</v>
      </c>
    </row>
    <row r="3" spans="1:11" x14ac:dyDescent="0.3">
      <c r="A3" s="16" t="s">
        <v>703</v>
      </c>
      <c r="B3" s="15"/>
      <c r="C3" s="15"/>
      <c r="D3" s="15"/>
      <c r="E3" s="15"/>
      <c r="F3" s="15"/>
      <c r="G3" s="15"/>
      <c r="H3" s="15"/>
      <c r="I3" s="15"/>
    </row>
    <row r="4" spans="1:11" x14ac:dyDescent="0.3">
      <c r="A4" s="16" t="s">
        <v>8</v>
      </c>
      <c r="B4" s="15"/>
      <c r="C4" s="15"/>
      <c r="D4" s="15"/>
      <c r="E4" s="15"/>
      <c r="F4" s="15"/>
      <c r="G4" s="15"/>
      <c r="H4" s="15"/>
      <c r="I4" s="15"/>
    </row>
    <row r="5" spans="1:11" x14ac:dyDescent="0.3">
      <c r="A5" s="1" t="s">
        <v>644</v>
      </c>
      <c r="B5" s="1" t="s">
        <v>645</v>
      </c>
      <c r="C5" s="10">
        <v>0</v>
      </c>
      <c r="D5" s="10">
        <v>-26076.63</v>
      </c>
      <c r="E5" s="10">
        <v>0</v>
      </c>
      <c r="F5" s="10">
        <v>0</v>
      </c>
      <c r="G5" s="37">
        <v>0</v>
      </c>
      <c r="H5" s="10"/>
      <c r="I5" s="10">
        <v>0</v>
      </c>
      <c r="K5" s="34"/>
    </row>
    <row r="6" spans="1:11" x14ac:dyDescent="0.3">
      <c r="A6" s="1" t="s">
        <v>646</v>
      </c>
      <c r="B6" s="1" t="s">
        <v>647</v>
      </c>
      <c r="C6" s="10">
        <v>36773.279999999999</v>
      </c>
      <c r="D6" s="10">
        <v>24293.8</v>
      </c>
      <c r="E6" s="10">
        <v>64110.7</v>
      </c>
      <c r="F6" s="10">
        <v>13000</v>
      </c>
      <c r="G6" s="37">
        <v>4.7340338461538467</v>
      </c>
      <c r="H6" s="10"/>
      <c r="I6" s="10">
        <v>13260</v>
      </c>
      <c r="K6" s="34"/>
    </row>
    <row r="7" spans="1:11" x14ac:dyDescent="0.3">
      <c r="A7" s="1" t="s">
        <v>648</v>
      </c>
      <c r="B7" s="1" t="s">
        <v>580</v>
      </c>
      <c r="C7" s="10">
        <v>89647.96</v>
      </c>
      <c r="D7" s="10">
        <v>68197.87</v>
      </c>
      <c r="E7" s="10">
        <v>122648.4</v>
      </c>
      <c r="F7" s="10">
        <v>93000</v>
      </c>
      <c r="G7" s="37">
        <v>1.3188</v>
      </c>
      <c r="H7" s="10"/>
      <c r="I7" s="10">
        <v>94860</v>
      </c>
      <c r="K7" s="34"/>
    </row>
    <row r="8" spans="1:11" ht="15" thickBot="1" x14ac:dyDescent="0.35">
      <c r="A8" s="1" t="s">
        <v>649</v>
      </c>
      <c r="B8" s="1" t="s">
        <v>63</v>
      </c>
      <c r="C8" s="10">
        <v>56.89</v>
      </c>
      <c r="D8" s="10">
        <v>77.84</v>
      </c>
      <c r="E8" s="10">
        <v>7311.38</v>
      </c>
      <c r="F8" s="10">
        <v>84</v>
      </c>
      <c r="G8" s="40">
        <v>78.744523809523812</v>
      </c>
      <c r="H8" s="10"/>
      <c r="I8" s="10">
        <v>85.68</v>
      </c>
      <c r="K8" s="34"/>
    </row>
    <row r="9" spans="1:11" ht="15" thickTop="1" x14ac:dyDescent="0.3">
      <c r="A9" s="13" t="s">
        <v>66</v>
      </c>
      <c r="B9" s="12"/>
      <c r="C9" s="14">
        <f t="shared" ref="C9:D9" si="0">SUM(C5:C8)</f>
        <v>126478.13</v>
      </c>
      <c r="D9" s="14">
        <f t="shared" si="0"/>
        <v>66492.87999999999</v>
      </c>
      <c r="E9" s="14">
        <f>SUM(E5:E8)</f>
        <v>194070.47999999998</v>
      </c>
      <c r="F9" s="14">
        <f>SUM(F5:F8)</f>
        <v>106084</v>
      </c>
      <c r="G9" s="39">
        <v>1.7986254289053958</v>
      </c>
      <c r="H9" s="14"/>
      <c r="I9" s="14">
        <f>SUM(I5:I8)</f>
        <v>108205.68</v>
      </c>
      <c r="K9" s="34"/>
    </row>
    <row r="10" spans="1:11" x14ac:dyDescent="0.3">
      <c r="A10" s="11"/>
      <c r="B10" s="11"/>
      <c r="C10" s="11"/>
      <c r="D10" s="11"/>
      <c r="E10" s="11"/>
      <c r="F10" s="11"/>
      <c r="G10" s="11"/>
      <c r="H10" s="11"/>
      <c r="I10" s="11"/>
      <c r="K10" s="34"/>
    </row>
    <row r="11" spans="1:11" x14ac:dyDescent="0.3">
      <c r="A11" s="16" t="s">
        <v>67</v>
      </c>
      <c r="B11" s="15"/>
      <c r="C11" s="15"/>
      <c r="D11" s="15"/>
      <c r="E11" s="15"/>
      <c r="F11" s="15"/>
      <c r="G11" s="15"/>
      <c r="H11" s="15"/>
      <c r="I11" s="15"/>
      <c r="K11" s="34"/>
    </row>
    <row r="12" spans="1:11" x14ac:dyDescent="0.3">
      <c r="A12" s="1" t="s">
        <v>650</v>
      </c>
      <c r="B12" s="1" t="s">
        <v>84</v>
      </c>
      <c r="C12" s="10">
        <v>0</v>
      </c>
      <c r="D12" s="10">
        <v>0</v>
      </c>
      <c r="E12" s="10">
        <v>0</v>
      </c>
      <c r="F12" s="10">
        <v>651</v>
      </c>
      <c r="G12" s="37">
        <v>0</v>
      </c>
      <c r="H12" s="10">
        <v>0</v>
      </c>
      <c r="I12" s="10">
        <v>670.53</v>
      </c>
      <c r="K12" s="34"/>
    </row>
    <row r="13" spans="1:11" x14ac:dyDescent="0.3">
      <c r="A13" s="1" t="s">
        <v>651</v>
      </c>
      <c r="B13" s="1" t="s">
        <v>652</v>
      </c>
      <c r="C13" s="10">
        <v>13750</v>
      </c>
      <c r="D13" s="10">
        <v>13750</v>
      </c>
      <c r="E13" s="10">
        <v>17500</v>
      </c>
      <c r="F13" s="25">
        <v>17500</v>
      </c>
      <c r="G13" s="37">
        <v>1.0294117647058822</v>
      </c>
      <c r="H13" s="10">
        <v>21000</v>
      </c>
      <c r="I13" s="25">
        <v>17500</v>
      </c>
      <c r="J13" s="42" t="s">
        <v>714</v>
      </c>
      <c r="K13" s="34"/>
    </row>
    <row r="14" spans="1:11" x14ac:dyDescent="0.3">
      <c r="A14" s="1" t="s">
        <v>653</v>
      </c>
      <c r="B14" s="1" t="s">
        <v>654</v>
      </c>
      <c r="C14" s="10">
        <v>48</v>
      </c>
      <c r="D14" s="10">
        <v>0</v>
      </c>
      <c r="E14" s="10">
        <v>0</v>
      </c>
      <c r="F14" s="10">
        <v>3262</v>
      </c>
      <c r="G14" s="37">
        <v>0</v>
      </c>
      <c r="H14" s="10">
        <v>0</v>
      </c>
      <c r="I14" s="10">
        <v>3359.86</v>
      </c>
      <c r="K14" s="34"/>
    </row>
    <row r="15" spans="1:11" x14ac:dyDescent="0.3">
      <c r="A15" s="1" t="s">
        <v>655</v>
      </c>
      <c r="B15" s="1" t="s">
        <v>656</v>
      </c>
      <c r="C15" s="10">
        <v>6580.42</v>
      </c>
      <c r="D15" s="10">
        <v>4731.2</v>
      </c>
      <c r="E15" s="10">
        <v>10241.25</v>
      </c>
      <c r="F15" s="10">
        <v>18268</v>
      </c>
      <c r="G15" s="37">
        <v>0.56061145171885263</v>
      </c>
      <c r="H15" s="10">
        <v>12289.5</v>
      </c>
      <c r="I15" s="10">
        <v>18816.04</v>
      </c>
    </row>
    <row r="16" spans="1:11" x14ac:dyDescent="0.3">
      <c r="A16" s="1" t="s">
        <v>657</v>
      </c>
      <c r="B16" s="1" t="s">
        <v>658</v>
      </c>
      <c r="C16" s="10">
        <v>0</v>
      </c>
      <c r="D16" s="10">
        <v>1026.2</v>
      </c>
      <c r="E16" s="10">
        <v>0</v>
      </c>
      <c r="F16" s="10">
        <v>0</v>
      </c>
      <c r="G16" s="37">
        <v>0</v>
      </c>
      <c r="H16" s="10">
        <v>0</v>
      </c>
      <c r="I16" s="10">
        <v>0</v>
      </c>
    </row>
    <row r="17" spans="1:10" x14ac:dyDescent="0.3">
      <c r="A17" s="1" t="s">
        <v>659</v>
      </c>
      <c r="B17" s="1" t="s">
        <v>175</v>
      </c>
      <c r="C17" s="10">
        <v>275</v>
      </c>
      <c r="D17" s="10">
        <v>175</v>
      </c>
      <c r="E17" s="10">
        <v>125</v>
      </c>
      <c r="F17" s="10">
        <v>3913</v>
      </c>
      <c r="G17" s="37">
        <v>3.1944799386659853E-2</v>
      </c>
      <c r="H17" s="10">
        <v>150</v>
      </c>
      <c r="I17" s="10">
        <v>4030.39</v>
      </c>
    </row>
    <row r="18" spans="1:10" x14ac:dyDescent="0.3">
      <c r="A18" s="20" t="s">
        <v>660</v>
      </c>
      <c r="B18" s="20" t="s">
        <v>91</v>
      </c>
      <c r="C18" s="21">
        <v>550</v>
      </c>
      <c r="D18" s="21">
        <v>675</v>
      </c>
      <c r="E18" s="21">
        <v>700</v>
      </c>
      <c r="F18" s="21">
        <v>291</v>
      </c>
      <c r="G18" s="38">
        <v>2.4054982817869415</v>
      </c>
      <c r="H18" s="21">
        <v>840</v>
      </c>
      <c r="I18" s="21">
        <v>299.73</v>
      </c>
    </row>
    <row r="19" spans="1:10" x14ac:dyDescent="0.3">
      <c r="A19" s="1"/>
      <c r="B19" s="1"/>
      <c r="C19" s="25">
        <f t="shared" ref="C19:D19" si="1">SUM(C12:C18)</f>
        <v>21203.42</v>
      </c>
      <c r="D19" s="25">
        <f t="shared" si="1"/>
        <v>20357.400000000001</v>
      </c>
      <c r="E19" s="25">
        <f>SUM(E12:E18)</f>
        <v>28566.25</v>
      </c>
      <c r="F19" s="25">
        <f>SUM(F12:F18)</f>
        <v>43885</v>
      </c>
      <c r="G19" s="39">
        <v>0.65843609542468595</v>
      </c>
      <c r="H19" s="25">
        <f>SUM(H12:H18)</f>
        <v>34279.5</v>
      </c>
      <c r="I19" s="25">
        <f>SUM(I12:I18)</f>
        <v>44676.55</v>
      </c>
    </row>
    <row r="20" spans="1:10" x14ac:dyDescent="0.3">
      <c r="A20" s="1"/>
      <c r="B20" s="1"/>
      <c r="C20" s="25"/>
      <c r="D20" s="25"/>
      <c r="E20" s="25"/>
      <c r="F20" s="25"/>
      <c r="G20" s="37"/>
      <c r="H20" s="25"/>
      <c r="I20" s="25"/>
    </row>
    <row r="21" spans="1:10" x14ac:dyDescent="0.3">
      <c r="A21" s="24" t="s">
        <v>697</v>
      </c>
      <c r="B21" s="1"/>
      <c r="C21" s="10"/>
      <c r="D21" s="10"/>
      <c r="E21" s="10"/>
      <c r="F21" s="10"/>
      <c r="G21" s="37"/>
      <c r="H21" s="10"/>
      <c r="I21" s="10"/>
    </row>
    <row r="22" spans="1:10" ht="14.4" customHeight="1" x14ac:dyDescent="0.3">
      <c r="A22" s="20" t="s">
        <v>661</v>
      </c>
      <c r="B22" s="20" t="s">
        <v>588</v>
      </c>
      <c r="C22" s="21">
        <v>259</v>
      </c>
      <c r="D22" s="21">
        <v>0</v>
      </c>
      <c r="E22" s="21">
        <v>2969.5</v>
      </c>
      <c r="F22" s="43">
        <v>50000</v>
      </c>
      <c r="G22" s="38">
        <v>-1.48475E-2</v>
      </c>
      <c r="H22" s="21">
        <v>3563.3999999999996</v>
      </c>
      <c r="I22" s="21">
        <v>100000</v>
      </c>
      <c r="J22" s="45" t="s">
        <v>724</v>
      </c>
    </row>
    <row r="23" spans="1:10" x14ac:dyDescent="0.3">
      <c r="A23" s="1"/>
      <c r="B23" s="1"/>
      <c r="C23" s="25">
        <f t="shared" ref="C23:D23" si="2">SUM(C22)</f>
        <v>259</v>
      </c>
      <c r="D23" s="25">
        <f t="shared" si="2"/>
        <v>0</v>
      </c>
      <c r="E23" s="25">
        <f>SUM(E22)</f>
        <v>2969.5</v>
      </c>
      <c r="F23" s="25">
        <f>SUM(F22)</f>
        <v>50000</v>
      </c>
      <c r="G23" s="39">
        <v>1.48475E-2</v>
      </c>
      <c r="H23" s="25">
        <f>SUM(H22)</f>
        <v>3563.3999999999996</v>
      </c>
      <c r="I23" s="25">
        <f>SUM(I22)</f>
        <v>100000</v>
      </c>
      <c r="J23" s="45"/>
    </row>
    <row r="24" spans="1:10" x14ac:dyDescent="0.3">
      <c r="A24" s="1"/>
      <c r="B24" s="1"/>
      <c r="C24" s="25"/>
      <c r="D24" s="25"/>
      <c r="E24" s="25"/>
      <c r="F24" s="25"/>
      <c r="G24" s="39"/>
      <c r="H24" s="25"/>
      <c r="I24" s="25"/>
      <c r="J24" s="44"/>
    </row>
    <row r="25" spans="1:10" x14ac:dyDescent="0.3">
      <c r="A25" s="24" t="s">
        <v>715</v>
      </c>
      <c r="B25" s="1"/>
      <c r="C25" s="10"/>
      <c r="D25" s="10"/>
      <c r="E25" s="10"/>
      <c r="F25" s="25"/>
      <c r="G25" s="37">
        <v>0</v>
      </c>
      <c r="H25" s="10"/>
      <c r="I25" s="10"/>
      <c r="J25" s="45" t="s">
        <v>723</v>
      </c>
    </row>
    <row r="26" spans="1:10" x14ac:dyDescent="0.3">
      <c r="A26" s="2" t="s">
        <v>716</v>
      </c>
      <c r="B26" s="20" t="s">
        <v>717</v>
      </c>
      <c r="C26" s="21">
        <v>0</v>
      </c>
      <c r="D26" s="21">
        <v>0</v>
      </c>
      <c r="E26" s="21">
        <v>0</v>
      </c>
      <c r="F26" s="43">
        <v>450000</v>
      </c>
      <c r="G26" s="38">
        <v>0</v>
      </c>
      <c r="H26" s="21">
        <v>0</v>
      </c>
      <c r="I26" s="21">
        <v>0</v>
      </c>
      <c r="J26" s="45"/>
    </row>
    <row r="27" spans="1:10" ht="15" thickBot="1" x14ac:dyDescent="0.35">
      <c r="A27" s="1"/>
      <c r="B27" s="1"/>
      <c r="C27" s="25">
        <v>0</v>
      </c>
      <c r="D27" s="25">
        <v>0</v>
      </c>
      <c r="E27" s="25">
        <v>0</v>
      </c>
      <c r="F27" s="25">
        <f>SUM(F26)</f>
        <v>450000</v>
      </c>
      <c r="G27" s="39">
        <v>0</v>
      </c>
      <c r="H27" s="25">
        <v>0</v>
      </c>
      <c r="I27" s="25">
        <f>SUM(I26)</f>
        <v>0</v>
      </c>
      <c r="J27" s="45"/>
    </row>
    <row r="28" spans="1:10" ht="15" thickTop="1" x14ac:dyDescent="0.3">
      <c r="A28" s="13" t="s">
        <v>327</v>
      </c>
      <c r="B28" s="12"/>
      <c r="C28" s="14">
        <v>21462.42</v>
      </c>
      <c r="D28" s="14">
        <v>20357.400000000001</v>
      </c>
      <c r="E28" s="14">
        <v>31535.75</v>
      </c>
      <c r="F28" s="14">
        <f>F27+F23+F19</f>
        <v>543885</v>
      </c>
      <c r="G28" s="39">
        <v>6.3917123544493651E-2</v>
      </c>
      <c r="H28" s="14">
        <v>37842.9</v>
      </c>
      <c r="I28" s="14">
        <f>I23+I19</f>
        <v>144676.54999999999</v>
      </c>
    </row>
    <row r="29" spans="1:10" ht="15" thickBot="1" x14ac:dyDescent="0.35">
      <c r="A29" s="11"/>
      <c r="B29" s="11"/>
      <c r="C29" s="11"/>
      <c r="D29" s="11"/>
      <c r="E29" s="11"/>
      <c r="F29" s="11"/>
      <c r="G29" s="40"/>
      <c r="H29" s="11"/>
      <c r="I29" s="11"/>
    </row>
    <row r="30" spans="1:10" ht="15.6" thickTop="1" thickBot="1" x14ac:dyDescent="0.35">
      <c r="A30" s="17" t="s">
        <v>662</v>
      </c>
      <c r="B30" s="17" t="s">
        <v>662</v>
      </c>
      <c r="C30" s="18">
        <v>105015.71</v>
      </c>
      <c r="D30" s="18">
        <v>46135.479999999989</v>
      </c>
      <c r="E30" s="18">
        <f>E9-E28</f>
        <v>162534.72999999998</v>
      </c>
      <c r="F30" s="18">
        <f>F9-F28</f>
        <v>-437801</v>
      </c>
      <c r="G30" s="39">
        <v>-0.41122958629076611</v>
      </c>
      <c r="H30" s="18"/>
      <c r="I30" s="18">
        <f>I9-I28</f>
        <v>-36470.869999999995</v>
      </c>
    </row>
    <row r="31" spans="1:10" ht="15" thickTop="1" x14ac:dyDescent="0.3">
      <c r="A31" s="16"/>
      <c r="B31" s="16"/>
      <c r="C31" s="19"/>
      <c r="D31" s="19"/>
      <c r="E31" s="19"/>
      <c r="F31" s="19"/>
      <c r="G31" s="37"/>
      <c r="H31" s="19"/>
      <c r="I31" s="19"/>
    </row>
    <row r="32" spans="1:10" x14ac:dyDescent="0.3">
      <c r="A32" s="29" t="s">
        <v>710</v>
      </c>
      <c r="B32" s="16"/>
      <c r="C32" s="19"/>
      <c r="D32" s="19"/>
      <c r="E32" s="32">
        <v>496306.84</v>
      </c>
      <c r="F32" s="32">
        <v>496306.84</v>
      </c>
      <c r="G32" s="37"/>
      <c r="H32" s="32"/>
      <c r="I32" s="31">
        <f>F34</f>
        <v>58505.840000000026</v>
      </c>
    </row>
    <row r="33" spans="1:11" x14ac:dyDescent="0.3">
      <c r="B33" s="16"/>
      <c r="C33" s="19"/>
      <c r="D33" s="19"/>
      <c r="G33" s="37"/>
    </row>
    <row r="34" spans="1:11" ht="15" thickBot="1" x14ac:dyDescent="0.35">
      <c r="A34" s="29" t="s">
        <v>709</v>
      </c>
      <c r="B34" s="16"/>
      <c r="C34" s="19"/>
      <c r="D34" s="19"/>
      <c r="E34" s="30">
        <v>655576.47</v>
      </c>
      <c r="F34" s="30">
        <f>F30+F32</f>
        <v>58505.840000000026</v>
      </c>
      <c r="G34" s="30"/>
      <c r="H34" s="30"/>
      <c r="I34" s="30">
        <f>I30+I32</f>
        <v>22034.97000000003</v>
      </c>
    </row>
    <row r="35" spans="1:11" ht="15" thickTop="1" x14ac:dyDescent="0.3"/>
    <row r="38" spans="1:11" x14ac:dyDescent="0.3">
      <c r="A38" s="16" t="s">
        <v>704</v>
      </c>
      <c r="B38" s="15"/>
      <c r="C38" s="15"/>
      <c r="D38" s="15"/>
      <c r="E38" s="15"/>
      <c r="F38" s="15"/>
      <c r="G38" s="15"/>
      <c r="H38" s="15"/>
      <c r="I38" s="15"/>
      <c r="K38" s="34"/>
    </row>
    <row r="39" spans="1:11" x14ac:dyDescent="0.3">
      <c r="A39" s="16" t="s">
        <v>8</v>
      </c>
      <c r="B39" s="15"/>
      <c r="C39" s="15"/>
      <c r="D39" s="15"/>
      <c r="E39" s="15"/>
      <c r="F39" s="15"/>
      <c r="G39" s="15"/>
      <c r="H39" s="15"/>
      <c r="I39" s="15"/>
      <c r="K39" s="34"/>
    </row>
    <row r="40" spans="1:11" x14ac:dyDescent="0.3">
      <c r="A40" s="1" t="s">
        <v>663</v>
      </c>
      <c r="B40" s="1" t="s">
        <v>645</v>
      </c>
      <c r="C40" s="10">
        <v>0</v>
      </c>
      <c r="D40" s="10">
        <v>-29751.88</v>
      </c>
      <c r="E40" s="10">
        <v>0</v>
      </c>
      <c r="F40" s="10">
        <v>0</v>
      </c>
      <c r="G40" s="37">
        <v>0</v>
      </c>
      <c r="H40" s="10"/>
      <c r="I40" s="10">
        <f t="shared" ref="I40:I43" si="3">(F40*2%)+F40</f>
        <v>0</v>
      </c>
      <c r="K40" s="34"/>
    </row>
    <row r="41" spans="1:11" x14ac:dyDescent="0.3">
      <c r="A41" s="1" t="s">
        <v>664</v>
      </c>
      <c r="B41" s="1" t="s">
        <v>665</v>
      </c>
      <c r="C41" s="10">
        <v>90544.19</v>
      </c>
      <c r="D41" s="10">
        <v>86649.54</v>
      </c>
      <c r="E41" s="10">
        <v>71918.399999999994</v>
      </c>
      <c r="F41" s="10">
        <v>87000</v>
      </c>
      <c r="G41" s="37">
        <f>E41/F41</f>
        <v>0.8266482758620689</v>
      </c>
      <c r="H41" s="10"/>
      <c r="I41" s="10">
        <f t="shared" si="3"/>
        <v>88740</v>
      </c>
      <c r="K41" s="34"/>
    </row>
    <row r="42" spans="1:11" x14ac:dyDescent="0.3">
      <c r="A42" s="1" t="s">
        <v>666</v>
      </c>
      <c r="B42" s="1" t="s">
        <v>667</v>
      </c>
      <c r="C42" s="10">
        <v>107112.13</v>
      </c>
      <c r="D42" s="10">
        <v>61148.62</v>
      </c>
      <c r="E42" s="10">
        <v>109792.66</v>
      </c>
      <c r="F42" s="10">
        <v>100000</v>
      </c>
      <c r="G42" s="37">
        <f>E42/F42</f>
        <v>1.0979266000000001</v>
      </c>
      <c r="H42" s="10"/>
      <c r="I42" s="10">
        <f t="shared" si="3"/>
        <v>102000</v>
      </c>
      <c r="K42" s="34"/>
    </row>
    <row r="43" spans="1:11" ht="15" thickBot="1" x14ac:dyDescent="0.35">
      <c r="A43" s="1" t="s">
        <v>668</v>
      </c>
      <c r="B43" s="1" t="s">
        <v>580</v>
      </c>
      <c r="C43" s="10">
        <v>5385.07</v>
      </c>
      <c r="D43" s="10">
        <v>18083.849999999999</v>
      </c>
      <c r="E43" s="10">
        <v>8278.7199999999993</v>
      </c>
      <c r="F43" s="10">
        <v>6000</v>
      </c>
      <c r="G43" s="40">
        <f>E43/F43</f>
        <v>1.3797866666666665</v>
      </c>
      <c r="H43" s="10"/>
      <c r="I43" s="10">
        <f t="shared" si="3"/>
        <v>6120</v>
      </c>
      <c r="K43" s="34"/>
    </row>
    <row r="44" spans="1:11" ht="15" thickTop="1" x14ac:dyDescent="0.3">
      <c r="A44" s="1"/>
      <c r="B44" s="1"/>
      <c r="C44" s="10"/>
      <c r="D44" s="10"/>
      <c r="E44" s="10"/>
      <c r="F44" s="10"/>
      <c r="G44" s="37"/>
      <c r="H44" s="10"/>
      <c r="I44" s="10"/>
      <c r="J44" s="45" t="s">
        <v>722</v>
      </c>
      <c r="K44" s="34"/>
    </row>
    <row r="45" spans="1:11" x14ac:dyDescent="0.3">
      <c r="A45" s="1"/>
      <c r="B45" s="1"/>
      <c r="C45" s="10"/>
      <c r="D45" s="10"/>
      <c r="E45" s="10"/>
      <c r="F45" s="25"/>
      <c r="G45" s="37">
        <v>0</v>
      </c>
      <c r="H45" s="10"/>
      <c r="I45" s="10"/>
      <c r="J45" s="45"/>
    </row>
    <row r="46" spans="1:11" ht="15" thickBot="1" x14ac:dyDescent="0.35">
      <c r="A46" s="2" t="s">
        <v>718</v>
      </c>
      <c r="B46" s="1" t="s">
        <v>719</v>
      </c>
      <c r="C46" s="10">
        <v>0</v>
      </c>
      <c r="D46" s="10">
        <v>0</v>
      </c>
      <c r="E46" s="10">
        <v>0</v>
      </c>
      <c r="F46" s="25">
        <v>450000</v>
      </c>
      <c r="G46" s="37">
        <v>0</v>
      </c>
      <c r="H46" s="10"/>
      <c r="I46" s="10">
        <v>0</v>
      </c>
      <c r="J46" s="45"/>
    </row>
    <row r="47" spans="1:11" ht="15" thickTop="1" x14ac:dyDescent="0.3">
      <c r="A47" s="13" t="s">
        <v>66</v>
      </c>
      <c r="B47" s="12"/>
      <c r="C47" s="14">
        <f>SUM(C40:C43)</f>
        <v>203041.39</v>
      </c>
      <c r="D47" s="14">
        <f>SUM(D40:D43)</f>
        <v>136130.13</v>
      </c>
      <c r="E47" s="14">
        <f t="shared" ref="E47" si="4">SUM(E40:E43)</f>
        <v>189989.78</v>
      </c>
      <c r="F47" s="14">
        <f>SUM(F40:F46)</f>
        <v>643000</v>
      </c>
      <c r="G47" s="39">
        <f>E47/F47</f>
        <v>0.29547399688958009</v>
      </c>
      <c r="H47" s="14"/>
      <c r="I47" s="14">
        <f>SUM(I40:I46)</f>
        <v>196860</v>
      </c>
    </row>
    <row r="48" spans="1:11" x14ac:dyDescent="0.3">
      <c r="A48" s="11"/>
      <c r="B48" s="11"/>
      <c r="C48" s="11"/>
      <c r="D48" s="11"/>
      <c r="E48" s="11"/>
      <c r="F48" s="11"/>
      <c r="G48" s="11"/>
      <c r="H48" s="11"/>
      <c r="I48" s="11"/>
    </row>
    <row r="49" spans="1:10" x14ac:dyDescent="0.3">
      <c r="A49" s="16" t="s">
        <v>67</v>
      </c>
      <c r="B49" s="15"/>
      <c r="C49" s="15"/>
      <c r="D49" s="15"/>
      <c r="E49" s="15"/>
      <c r="F49" s="15"/>
      <c r="G49" s="15"/>
      <c r="H49" s="15"/>
      <c r="I49" s="15"/>
    </row>
    <row r="50" spans="1:10" x14ac:dyDescent="0.3">
      <c r="A50" s="1" t="s">
        <v>669</v>
      </c>
      <c r="B50" s="1" t="s">
        <v>84</v>
      </c>
      <c r="C50" s="10">
        <v>0</v>
      </c>
      <c r="D50" s="10">
        <v>0</v>
      </c>
      <c r="E50" s="10">
        <v>0</v>
      </c>
      <c r="F50" s="10">
        <v>200</v>
      </c>
      <c r="G50" s="37">
        <v>0</v>
      </c>
      <c r="H50" s="10">
        <f t="shared" ref="H50:H55" si="5">E50/10*12</f>
        <v>0</v>
      </c>
      <c r="I50" s="10">
        <f t="shared" ref="I50:I55" si="6">(F50*3%)+F50</f>
        <v>206</v>
      </c>
    </row>
    <row r="51" spans="1:10" x14ac:dyDescent="0.3">
      <c r="A51" s="1" t="s">
        <v>670</v>
      </c>
      <c r="B51" s="1" t="s">
        <v>652</v>
      </c>
      <c r="C51" s="10">
        <v>13750</v>
      </c>
      <c r="D51" s="10">
        <v>13750</v>
      </c>
      <c r="E51" s="10">
        <v>0</v>
      </c>
      <c r="F51" s="25">
        <v>17500</v>
      </c>
      <c r="G51" s="37">
        <v>0</v>
      </c>
      <c r="H51" s="10">
        <f t="shared" si="5"/>
        <v>0</v>
      </c>
      <c r="I51" s="25">
        <v>17500</v>
      </c>
      <c r="J51" s="42" t="s">
        <v>714</v>
      </c>
    </row>
    <row r="52" spans="1:10" x14ac:dyDescent="0.3">
      <c r="A52" s="1" t="s">
        <v>671</v>
      </c>
      <c r="B52" s="1" t="s">
        <v>654</v>
      </c>
      <c r="C52" s="10">
        <v>0</v>
      </c>
      <c r="D52" s="10">
        <v>0</v>
      </c>
      <c r="E52" s="10">
        <v>0</v>
      </c>
      <c r="F52" s="10">
        <v>100</v>
      </c>
      <c r="G52" s="37">
        <v>0</v>
      </c>
      <c r="H52" s="10">
        <f t="shared" si="5"/>
        <v>0</v>
      </c>
      <c r="I52" s="10">
        <f t="shared" si="6"/>
        <v>103</v>
      </c>
    </row>
    <row r="53" spans="1:10" x14ac:dyDescent="0.3">
      <c r="A53" s="1" t="s">
        <v>672</v>
      </c>
      <c r="B53" s="1" t="s">
        <v>673</v>
      </c>
      <c r="C53" s="10">
        <v>0</v>
      </c>
      <c r="D53" s="10">
        <v>0</v>
      </c>
      <c r="E53" s="10">
        <v>0</v>
      </c>
      <c r="F53" s="10">
        <v>1000</v>
      </c>
      <c r="G53" s="37">
        <v>0</v>
      </c>
      <c r="H53" s="10">
        <f t="shared" si="5"/>
        <v>0</v>
      </c>
      <c r="I53" s="10">
        <f t="shared" si="6"/>
        <v>1030</v>
      </c>
    </row>
    <row r="54" spans="1:10" x14ac:dyDescent="0.3">
      <c r="A54" s="1" t="s">
        <v>674</v>
      </c>
      <c r="B54" s="1" t="s">
        <v>656</v>
      </c>
      <c r="C54" s="10">
        <v>6580.43</v>
      </c>
      <c r="D54" s="10">
        <v>4731.2</v>
      </c>
      <c r="E54" s="10">
        <v>0</v>
      </c>
      <c r="F54" s="25">
        <v>9000</v>
      </c>
      <c r="G54" s="37">
        <v>0</v>
      </c>
      <c r="H54" s="10">
        <f t="shared" si="5"/>
        <v>0</v>
      </c>
      <c r="I54" s="10">
        <f t="shared" si="6"/>
        <v>9270</v>
      </c>
      <c r="J54" s="42" t="s">
        <v>714</v>
      </c>
    </row>
    <row r="55" spans="1:10" x14ac:dyDescent="0.3">
      <c r="A55" s="20" t="s">
        <v>675</v>
      </c>
      <c r="B55" s="20" t="s">
        <v>91</v>
      </c>
      <c r="C55" s="21">
        <v>0</v>
      </c>
      <c r="D55" s="21">
        <v>0</v>
      </c>
      <c r="E55" s="21">
        <v>0</v>
      </c>
      <c r="F55" s="21">
        <v>300</v>
      </c>
      <c r="G55" s="38">
        <v>0</v>
      </c>
      <c r="H55" s="10">
        <f t="shared" si="5"/>
        <v>0</v>
      </c>
      <c r="I55" s="21">
        <f t="shared" si="6"/>
        <v>309</v>
      </c>
    </row>
    <row r="56" spans="1:10" x14ac:dyDescent="0.3">
      <c r="A56" s="1"/>
      <c r="B56" s="1"/>
      <c r="C56" s="25">
        <f>SUM(C50:C55)</f>
        <v>20330.43</v>
      </c>
      <c r="D56" s="25">
        <f t="shared" ref="D56:I56" si="7">SUM(D50:D55)</f>
        <v>18481.2</v>
      </c>
      <c r="E56" s="25">
        <f t="shared" si="7"/>
        <v>0</v>
      </c>
      <c r="F56" s="25">
        <f>SUM(F50:F55)</f>
        <v>28100</v>
      </c>
      <c r="G56" s="39">
        <v>0</v>
      </c>
      <c r="H56" s="25">
        <f>SUM(H50:H55)</f>
        <v>0</v>
      </c>
      <c r="I56" s="25">
        <f t="shared" si="7"/>
        <v>28418</v>
      </c>
    </row>
    <row r="57" spans="1:10" x14ac:dyDescent="0.3">
      <c r="A57" s="1"/>
      <c r="B57" s="1"/>
      <c r="C57" s="10"/>
      <c r="D57" s="10"/>
      <c r="E57" s="10"/>
      <c r="F57" s="10"/>
      <c r="G57" s="10"/>
      <c r="H57" s="10"/>
      <c r="I57" s="10"/>
    </row>
    <row r="58" spans="1:10" x14ac:dyDescent="0.3">
      <c r="A58" s="1"/>
      <c r="B58" s="1"/>
      <c r="C58" s="10"/>
      <c r="D58" s="10"/>
      <c r="E58" s="10"/>
      <c r="F58" s="10"/>
      <c r="G58" s="10"/>
      <c r="H58" s="10"/>
      <c r="I58" s="10"/>
      <c r="J58" s="45" t="s">
        <v>721</v>
      </c>
    </row>
    <row r="59" spans="1:10" ht="14.4" customHeight="1" x14ac:dyDescent="0.3">
      <c r="A59" s="20" t="s">
        <v>676</v>
      </c>
      <c r="B59" s="20" t="s">
        <v>677</v>
      </c>
      <c r="C59" s="21">
        <v>11697.2</v>
      </c>
      <c r="D59" s="21">
        <v>100461</v>
      </c>
      <c r="E59" s="21">
        <v>628620.49</v>
      </c>
      <c r="F59" s="21">
        <f>735367.23+200000</f>
        <v>935367.23</v>
      </c>
      <c r="G59" s="38">
        <f>E59/F59</f>
        <v>0.67205742283701775</v>
      </c>
      <c r="H59" s="21">
        <f>E59/10*12</f>
        <v>754344.58799999999</v>
      </c>
      <c r="I59" s="21">
        <v>100000</v>
      </c>
      <c r="J59" s="45"/>
    </row>
    <row r="60" spans="1:10" x14ac:dyDescent="0.3">
      <c r="A60" s="1"/>
      <c r="B60" s="1"/>
      <c r="C60" s="25">
        <f>SUM(C59)</f>
        <v>11697.2</v>
      </c>
      <c r="D60" s="25">
        <f t="shared" ref="D60:I60" si="8">SUM(D59)</f>
        <v>100461</v>
      </c>
      <c r="E60" s="25">
        <f t="shared" si="8"/>
        <v>628620.49</v>
      </c>
      <c r="F60" s="25">
        <f>SUM(F59)</f>
        <v>935367.23</v>
      </c>
      <c r="G60" s="39">
        <f>E60/F60</f>
        <v>0.67205742283701775</v>
      </c>
      <c r="H60" s="25">
        <f>SUM(H59)</f>
        <v>754344.58799999999</v>
      </c>
      <c r="I60" s="25">
        <f t="shared" si="8"/>
        <v>100000</v>
      </c>
      <c r="J60" s="45"/>
    </row>
    <row r="61" spans="1:10" ht="15" thickBot="1" x14ac:dyDescent="0.35">
      <c r="A61" s="1"/>
      <c r="B61" s="1"/>
      <c r="C61" s="10"/>
      <c r="D61" s="10"/>
      <c r="E61" s="10"/>
      <c r="F61" s="10"/>
      <c r="G61" s="10"/>
      <c r="H61" s="10"/>
      <c r="I61" s="10"/>
    </row>
    <row r="62" spans="1:10" ht="15" thickTop="1" x14ac:dyDescent="0.3">
      <c r="A62" s="13" t="s">
        <v>327</v>
      </c>
      <c r="B62" s="12"/>
      <c r="C62" s="14">
        <f>C56+C60</f>
        <v>32027.63</v>
      </c>
      <c r="D62" s="14">
        <f t="shared" ref="D62:I62" si="9">D56+D60</f>
        <v>118942.2</v>
      </c>
      <c r="E62" s="14">
        <f t="shared" si="9"/>
        <v>628620.49</v>
      </c>
      <c r="F62" s="14">
        <f t="shared" si="9"/>
        <v>963467.23</v>
      </c>
      <c r="G62" s="35">
        <f>E62/F62</f>
        <v>0.65245653451026042</v>
      </c>
      <c r="H62" s="14">
        <f>H60+H56</f>
        <v>754344.58799999999</v>
      </c>
      <c r="I62" s="14">
        <f t="shared" si="9"/>
        <v>128418</v>
      </c>
    </row>
    <row r="63" spans="1:10" ht="15" thickBot="1" x14ac:dyDescent="0.35">
      <c r="A63" s="11"/>
      <c r="B63" s="11"/>
      <c r="C63" s="11"/>
      <c r="D63" s="11"/>
      <c r="E63" s="11"/>
      <c r="F63" s="11"/>
      <c r="G63" s="11"/>
      <c r="H63" s="11"/>
      <c r="I63" s="11"/>
    </row>
    <row r="64" spans="1:10" ht="15.6" thickTop="1" thickBot="1" x14ac:dyDescent="0.35">
      <c r="A64" s="17" t="s">
        <v>678</v>
      </c>
      <c r="B64" s="17" t="s">
        <v>678</v>
      </c>
      <c r="C64" s="18">
        <f>C47-C62</f>
        <v>171013.76000000001</v>
      </c>
      <c r="D64" s="18">
        <f t="shared" ref="D64:I64" si="10">D47-D62</f>
        <v>17187.930000000008</v>
      </c>
      <c r="E64" s="18">
        <f>E47-E62</f>
        <v>-438630.70999999996</v>
      </c>
      <c r="F64" s="18">
        <f t="shared" si="10"/>
        <v>-320467.23</v>
      </c>
      <c r="G64" s="36">
        <f>E64/F64</f>
        <v>1.3687225055741268</v>
      </c>
      <c r="H64" s="18"/>
      <c r="I64" s="18">
        <f t="shared" si="10"/>
        <v>68442</v>
      </c>
    </row>
    <row r="65" spans="1:9" ht="15" thickTop="1" x14ac:dyDescent="0.3"/>
    <row r="66" spans="1:9" x14ac:dyDescent="0.3">
      <c r="A66" s="29" t="s">
        <v>710</v>
      </c>
      <c r="E66" s="32">
        <v>320627.90000000002</v>
      </c>
      <c r="F66" s="32">
        <f>E66</f>
        <v>320627.90000000002</v>
      </c>
      <c r="G66" s="32"/>
      <c r="H66" s="32"/>
      <c r="I66" s="31">
        <f>F68</f>
        <v>160.67000000004191</v>
      </c>
    </row>
    <row r="68" spans="1:9" ht="15" thickBot="1" x14ac:dyDescent="0.35">
      <c r="A68" s="29" t="s">
        <v>709</v>
      </c>
      <c r="E68" s="30">
        <f>E66+E64</f>
        <v>-118002.80999999994</v>
      </c>
      <c r="F68" s="30">
        <f>F66+F64</f>
        <v>160.67000000004191</v>
      </c>
      <c r="G68" s="30"/>
      <c r="H68" s="30"/>
      <c r="I68" s="30">
        <f>I66+I64</f>
        <v>68602.670000000042</v>
      </c>
    </row>
    <row r="69" spans="1:9" ht="15" thickTop="1" x14ac:dyDescent="0.3">
      <c r="A69" s="41"/>
      <c r="E69" s="33"/>
      <c r="F69" s="33"/>
      <c r="G69" s="33"/>
      <c r="H69" s="33"/>
      <c r="I69" s="33"/>
    </row>
    <row r="70" spans="1:9" x14ac:dyDescent="0.3">
      <c r="A70" s="41" t="s">
        <v>711</v>
      </c>
      <c r="E70" s="33"/>
      <c r="F70" s="33"/>
      <c r="G70" s="33"/>
      <c r="H70" s="33"/>
      <c r="I70" s="33"/>
    </row>
    <row r="71" spans="1:9" x14ac:dyDescent="0.3">
      <c r="A71" s="41" t="s">
        <v>712</v>
      </c>
    </row>
    <row r="72" spans="1:9" x14ac:dyDescent="0.3">
      <c r="A72" s="41" t="s">
        <v>713</v>
      </c>
    </row>
    <row r="73" spans="1:9" x14ac:dyDescent="0.3">
      <c r="A73" s="41" t="s">
        <v>727</v>
      </c>
    </row>
  </sheetData>
  <mergeCells count="4">
    <mergeCell ref="J25:J27"/>
    <mergeCell ref="J44:J46"/>
    <mergeCell ref="J58:J60"/>
    <mergeCell ref="J22:J23"/>
  </mergeCells>
  <conditionalFormatting sqref="A5:I5 A6:F8 H6:I8 G6:G9 A12:I27 G28:G33">
    <cfRule type="expression" dxfId="7" priority="7" stopIfTrue="1">
      <formula>MOD(ROW(),4)&gt;1</formula>
    </cfRule>
    <cfRule type="expression" dxfId="6" priority="8" stopIfTrue="1">
      <formula>MOD(ROW(),4)&lt;2</formula>
    </cfRule>
  </conditionalFormatting>
  <conditionalFormatting sqref="A40:I46">
    <cfRule type="expression" dxfId="5" priority="5" stopIfTrue="1">
      <formula>MOD(ROW(),4)&gt;1</formula>
    </cfRule>
    <cfRule type="expression" dxfId="4" priority="6" stopIfTrue="1">
      <formula>MOD(ROW(),4)&lt;2</formula>
    </cfRule>
  </conditionalFormatting>
  <conditionalFormatting sqref="A50:I61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conditionalFormatting sqref="G47">
    <cfRule type="expression" dxfId="1" priority="3" stopIfTrue="1">
      <formula>MOD(ROW(),4)&gt;1</formula>
    </cfRule>
    <cfRule type="expression" dxfId="0" priority="4" stopIfTrue="1">
      <formula>MOD(ROW(),4)&lt;2</formula>
    </cfRule>
  </conditionalFormatting>
  <pageMargins left="0" right="0" top="0.5" bottom="0.5" header="0.3" footer="0.3"/>
  <pageSetup paperSize="5" scale="89" fitToHeight="0" orientation="landscape" r:id="rId1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50180-7C91-4E46-A7E0-647646DFD524}">
  <dimension ref="A1:G1"/>
  <sheetViews>
    <sheetView workbookViewId="0">
      <selection activeCell="F23" sqref="F23"/>
    </sheetView>
  </sheetViews>
  <sheetFormatPr defaultRowHeight="14.4" x14ac:dyDescent="0.3"/>
  <sheetData>
    <row r="1" spans="1:7" ht="57.6" x14ac:dyDescent="0.3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86950-881E-4DE3-A886-40FF1DBDEA60}">
  <dimension ref="A1:G1"/>
  <sheetViews>
    <sheetView workbookViewId="0">
      <selection sqref="A1:G1"/>
    </sheetView>
  </sheetViews>
  <sheetFormatPr defaultRowHeight="14.4" x14ac:dyDescent="0.3"/>
  <sheetData>
    <row r="1" spans="1:7" ht="57.6" x14ac:dyDescent="0.3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2B534D81318D4D8942107AD71095DF" ma:contentTypeVersion="2" ma:contentTypeDescription="Create a new document." ma:contentTypeScope="" ma:versionID="6f5d4ee6009ec85b471c71a9b51fb9ec">
  <xsd:schema xmlns:xsd="http://www.w3.org/2001/XMLSchema" xmlns:xs="http://www.w3.org/2001/XMLSchema" xmlns:p="http://schemas.microsoft.com/office/2006/metadata/properties" xmlns:ns3="09b1445a-8b70-47a5-b23b-d9459ea02eea" targetNamespace="http://schemas.microsoft.com/office/2006/metadata/properties" ma:root="true" ma:fieldsID="9e8831843612a30e27a8413af5857034" ns3:_="">
    <xsd:import namespace="09b1445a-8b70-47a5-b23b-d9459ea02e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1445a-8b70-47a5-b23b-d9459ea02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042689-F517-451A-BC75-83008DA48CBB}">
  <ds:schemaRefs>
    <ds:schemaRef ds:uri="http://purl.org/dc/elements/1.1/"/>
    <ds:schemaRef ds:uri="http://schemas.microsoft.com/office/2006/documentManagement/types"/>
    <ds:schemaRef ds:uri="http://purl.org/dc/terms/"/>
    <ds:schemaRef ds:uri="09b1445a-8b70-47a5-b23b-d9459ea02eea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AC303D-1BD2-47AD-BD24-BE85DAD98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b1445a-8b70-47a5-b23b-d9459ea02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B559D7-1FCE-4388-970E-FFBF68B4E3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BUDGET ANALYSIS</vt:lpstr>
      <vt:lpstr>250 251</vt:lpstr>
      <vt:lpstr>Sheet9</vt:lpstr>
      <vt:lpstr>Sheet7</vt:lpstr>
      <vt:lpstr>'250 251'!Print_Titles</vt:lpstr>
      <vt:lpstr>'BUDGET ANALYSIS'!Print_Titles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Arntz</dc:creator>
  <cp:lastModifiedBy>Linda Arntz</cp:lastModifiedBy>
  <cp:lastPrinted>2023-11-14T13:54:18Z</cp:lastPrinted>
  <dcterms:created xsi:type="dcterms:W3CDTF">2023-10-31T19:06:35Z</dcterms:created>
  <dcterms:modified xsi:type="dcterms:W3CDTF">2023-12-12T13:10:23Z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0x010100CB2B534D81318D4D8942107AD71095DF</vt:lpwstr>
  </property>
</Properties>
</file>